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765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moi'!$A$1:$P$59</definedName>
    <definedName name="_xlnm.Print_Titles" localSheetId="0">'bang khoi luong moi'!$9:$11</definedName>
  </definedNames>
  <calcPr calcId="144525" concurrentCalc="0"/>
</workbook>
</file>

<file path=xl/calcChain.xml><?xml version="1.0" encoding="utf-8"?>
<calcChain xmlns="http://schemas.openxmlformats.org/spreadsheetml/2006/main">
  <c r="J17" i="1" l="1"/>
  <c r="F46" i="1"/>
  <c r="F28" i="1"/>
  <c r="M13" i="1"/>
  <c r="M14" i="1"/>
  <c r="M15" i="1"/>
  <c r="M16" i="1"/>
  <c r="K17" i="1"/>
  <c r="M17" i="1"/>
  <c r="K18" i="1"/>
  <c r="M18" i="1"/>
  <c r="M19" i="1"/>
  <c r="H20" i="1"/>
  <c r="M20" i="1"/>
  <c r="M21" i="1"/>
  <c r="M22" i="1"/>
  <c r="K23" i="1"/>
  <c r="M23" i="1"/>
  <c r="K24" i="1"/>
  <c r="M24" i="1"/>
  <c r="M25" i="1"/>
  <c r="M26" i="1"/>
  <c r="M27" i="1"/>
  <c r="H28" i="1"/>
  <c r="M28" i="1"/>
  <c r="H29" i="1"/>
  <c r="M29" i="1"/>
  <c r="M30" i="1"/>
  <c r="H31" i="1"/>
  <c r="M31" i="1"/>
  <c r="H32" i="1"/>
  <c r="M32" i="1"/>
  <c r="M33" i="1"/>
  <c r="M34" i="1"/>
  <c r="M35" i="1"/>
  <c r="M36" i="1"/>
  <c r="M37" i="1"/>
  <c r="M38" i="1"/>
  <c r="M39" i="1"/>
  <c r="H40" i="1"/>
  <c r="M40" i="1"/>
  <c r="H41" i="1"/>
  <c r="M41" i="1"/>
  <c r="M42" i="1"/>
  <c r="M43" i="1"/>
  <c r="M44" i="1"/>
  <c r="M45" i="1"/>
  <c r="H46" i="1"/>
  <c r="M46" i="1"/>
  <c r="M47" i="1"/>
  <c r="M48" i="1"/>
  <c r="M49" i="1"/>
  <c r="M50" i="1"/>
  <c r="H12" i="1"/>
  <c r="M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K48" i="1"/>
  <c r="L48" i="1"/>
  <c r="K49" i="1"/>
  <c r="L49" i="1"/>
  <c r="L50" i="1"/>
  <c r="L12" i="1"/>
  <c r="N13" i="1"/>
  <c r="N14" i="1"/>
  <c r="N15" i="1"/>
  <c r="N16" i="1"/>
  <c r="N17" i="1"/>
  <c r="N18" i="1"/>
  <c r="H18" i="1"/>
  <c r="O18" i="1"/>
  <c r="N19" i="1"/>
  <c r="N20" i="1"/>
  <c r="N21" i="1"/>
  <c r="N22" i="1"/>
  <c r="N23" i="1"/>
  <c r="N24" i="1"/>
  <c r="H24" i="1"/>
  <c r="O24" i="1"/>
  <c r="N25" i="1"/>
  <c r="N26" i="1"/>
  <c r="K26" i="1"/>
  <c r="H26" i="1"/>
  <c r="O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K40" i="1"/>
  <c r="O40" i="1"/>
  <c r="N41" i="1"/>
  <c r="N42" i="1"/>
  <c r="N43" i="1"/>
  <c r="N44" i="1"/>
  <c r="K44" i="1"/>
  <c r="H44" i="1"/>
  <c r="O44" i="1"/>
  <c r="N45" i="1"/>
  <c r="N46" i="1"/>
  <c r="N47" i="1"/>
  <c r="N48" i="1"/>
  <c r="H48" i="1"/>
  <c r="O48" i="1"/>
  <c r="N49" i="1"/>
  <c r="N50" i="1"/>
  <c r="N12" i="1"/>
  <c r="H49" i="1"/>
  <c r="O49" i="1"/>
  <c r="H17" i="1"/>
  <c r="O17" i="1"/>
  <c r="L52" i="2"/>
  <c r="G52" i="2"/>
  <c r="F52" i="2"/>
  <c r="E52" i="2"/>
  <c r="B52" i="2"/>
  <c r="N51" i="2"/>
  <c r="K51" i="2"/>
  <c r="H51" i="2"/>
  <c r="M51" i="2"/>
  <c r="O51" i="2"/>
  <c r="N50" i="2"/>
  <c r="K50" i="2"/>
  <c r="H50" i="2"/>
  <c r="N49" i="2"/>
  <c r="K49" i="2"/>
  <c r="H49" i="2"/>
  <c r="M49" i="2"/>
  <c r="O49" i="2"/>
  <c r="N48" i="2"/>
  <c r="K48" i="2"/>
  <c r="H48" i="2"/>
  <c r="M48" i="2"/>
  <c r="O48" i="2"/>
  <c r="N47" i="2"/>
  <c r="K47" i="2"/>
  <c r="H47" i="2"/>
  <c r="C47" i="2"/>
  <c r="B47" i="2"/>
  <c r="N46" i="2"/>
  <c r="I46" i="2"/>
  <c r="K46" i="2"/>
  <c r="H46" i="2"/>
  <c r="M46" i="2"/>
  <c r="O46" i="2"/>
  <c r="N45" i="2"/>
  <c r="K45" i="2"/>
  <c r="H45" i="2"/>
  <c r="C45" i="2"/>
  <c r="B45" i="2"/>
  <c r="N44" i="2"/>
  <c r="K44" i="2"/>
  <c r="H44" i="2"/>
  <c r="N43" i="2"/>
  <c r="K43" i="2"/>
  <c r="H43" i="2"/>
  <c r="N42" i="2"/>
  <c r="K42" i="2"/>
  <c r="H42" i="2"/>
  <c r="M42" i="2"/>
  <c r="O42" i="2"/>
  <c r="N41" i="2"/>
  <c r="J41" i="2"/>
  <c r="K41" i="2"/>
  <c r="H41" i="2"/>
  <c r="C41" i="2"/>
  <c r="B41" i="2"/>
  <c r="N40" i="2"/>
  <c r="K40" i="2"/>
  <c r="H40" i="2"/>
  <c r="M40" i="2"/>
  <c r="O40" i="2"/>
  <c r="N39" i="2"/>
  <c r="K39" i="2"/>
  <c r="H39" i="2"/>
  <c r="M39" i="2"/>
  <c r="O39" i="2"/>
  <c r="N38" i="2"/>
  <c r="K38" i="2"/>
  <c r="H38" i="2"/>
  <c r="C38" i="2"/>
  <c r="B38" i="2"/>
  <c r="N37" i="2"/>
  <c r="K37" i="2"/>
  <c r="H37" i="2"/>
  <c r="N36" i="2"/>
  <c r="K36" i="2"/>
  <c r="H36" i="2"/>
  <c r="N35" i="2"/>
  <c r="K35" i="2"/>
  <c r="H35" i="2"/>
  <c r="M35" i="2"/>
  <c r="O35" i="2"/>
  <c r="N34" i="2"/>
  <c r="K34" i="2"/>
  <c r="H34" i="2"/>
  <c r="N33" i="2"/>
  <c r="K33" i="2"/>
  <c r="H33" i="2"/>
  <c r="N3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52" i="2"/>
  <c r="K32" i="2"/>
  <c r="H32" i="2"/>
  <c r="M32" i="2"/>
  <c r="O32" i="2"/>
  <c r="C32" i="2"/>
  <c r="B32" i="2"/>
  <c r="K31" i="2"/>
  <c r="H31" i="2"/>
  <c r="M31" i="2"/>
  <c r="O31" i="2"/>
  <c r="C31" i="2"/>
  <c r="B31" i="2"/>
  <c r="K30" i="2"/>
  <c r="H30" i="2"/>
  <c r="C30" i="2"/>
  <c r="B30" i="2"/>
  <c r="K29" i="2"/>
  <c r="H29" i="2"/>
  <c r="M29" i="2"/>
  <c r="O29" i="2"/>
  <c r="K28" i="2"/>
  <c r="H28" i="2"/>
  <c r="M28" i="2"/>
  <c r="O28" i="2"/>
  <c r="K27" i="2"/>
  <c r="H27" i="2"/>
  <c r="C27" i="2"/>
  <c r="B27" i="2"/>
  <c r="K26" i="2"/>
  <c r="H26" i="2"/>
  <c r="M26" i="2"/>
  <c r="O26" i="2"/>
  <c r="K25" i="2"/>
  <c r="H25" i="2"/>
  <c r="M25" i="2"/>
  <c r="O25" i="2"/>
  <c r="J24" i="2"/>
  <c r="K24" i="2"/>
  <c r="H24" i="2"/>
  <c r="M24" i="2"/>
  <c r="O24" i="2"/>
  <c r="I23" i="2"/>
  <c r="K23" i="2"/>
  <c r="H23" i="2"/>
  <c r="M23" i="2"/>
  <c r="O23" i="2"/>
  <c r="K22" i="2"/>
  <c r="H22" i="2"/>
  <c r="M22" i="2"/>
  <c r="O22" i="2"/>
  <c r="C22" i="2"/>
  <c r="B22" i="2"/>
  <c r="K21" i="2"/>
  <c r="H21" i="2"/>
  <c r="M21" i="2"/>
  <c r="O21" i="2"/>
  <c r="J20" i="2"/>
  <c r="K20" i="2"/>
  <c r="H20" i="2"/>
  <c r="M20" i="2"/>
  <c r="O20" i="2"/>
  <c r="K19" i="2"/>
  <c r="H19" i="2"/>
  <c r="I18" i="2"/>
  <c r="K18" i="2"/>
  <c r="H18" i="2"/>
  <c r="M18" i="2"/>
  <c r="O18" i="2"/>
  <c r="K17" i="2"/>
  <c r="H17" i="2"/>
  <c r="M17" i="2"/>
  <c r="O17" i="2"/>
  <c r="J16" i="2"/>
  <c r="K16" i="2"/>
  <c r="H16" i="2"/>
  <c r="M16" i="2"/>
  <c r="O16" i="2"/>
  <c r="J15" i="2"/>
  <c r="K15" i="2"/>
  <c r="H15" i="2"/>
  <c r="M15" i="2"/>
  <c r="O15" i="2"/>
  <c r="C15" i="2"/>
  <c r="B15" i="2"/>
  <c r="K14" i="2"/>
  <c r="H14" i="2"/>
  <c r="I13" i="2"/>
  <c r="K13" i="2"/>
  <c r="K52" i="2"/>
  <c r="I52" i="2"/>
  <c r="H13" i="2"/>
  <c r="H52" i="2"/>
  <c r="K19" i="1"/>
  <c r="K14" i="1"/>
  <c r="H14" i="1"/>
  <c r="O14" i="1"/>
  <c r="K15" i="1"/>
  <c r="H15" i="1"/>
  <c r="O15" i="1"/>
  <c r="K12" i="1"/>
  <c r="K22" i="1"/>
  <c r="K45" i="1"/>
  <c r="G51" i="1"/>
  <c r="L51" i="1"/>
  <c r="F51" i="1"/>
  <c r="H13" i="1"/>
  <c r="H16" i="1"/>
  <c r="H19" i="1"/>
  <c r="H21" i="1"/>
  <c r="H22" i="1"/>
  <c r="H23" i="1"/>
  <c r="O23" i="1"/>
  <c r="H25" i="1"/>
  <c r="H27" i="1"/>
  <c r="H30" i="1"/>
  <c r="H33" i="1"/>
  <c r="H34" i="1"/>
  <c r="H35" i="1"/>
  <c r="H36" i="1"/>
  <c r="H37" i="1"/>
  <c r="H38" i="1"/>
  <c r="H39" i="1"/>
  <c r="H42" i="1"/>
  <c r="H43" i="1"/>
  <c r="H45" i="1"/>
  <c r="O45" i="1"/>
  <c r="H47" i="1"/>
  <c r="H50" i="1"/>
  <c r="K16" i="1"/>
  <c r="O16" i="1"/>
  <c r="K20" i="1"/>
  <c r="K21" i="1"/>
  <c r="O21" i="1"/>
  <c r="K25" i="1"/>
  <c r="O25" i="1"/>
  <c r="K27" i="1"/>
  <c r="K28" i="1"/>
  <c r="K29" i="1"/>
  <c r="O29" i="1"/>
  <c r="K30" i="1"/>
  <c r="O30" i="1"/>
  <c r="K31" i="1"/>
  <c r="O31" i="1"/>
  <c r="K32" i="1"/>
  <c r="O32" i="1"/>
  <c r="K33" i="1"/>
  <c r="K34" i="1"/>
  <c r="O34" i="1"/>
  <c r="K35" i="1"/>
  <c r="O35" i="1"/>
  <c r="K36" i="1"/>
  <c r="O36" i="1"/>
  <c r="K37" i="1"/>
  <c r="K38" i="1"/>
  <c r="O38" i="1"/>
  <c r="K39" i="1"/>
  <c r="O39" i="1"/>
  <c r="K41" i="1"/>
  <c r="K42" i="1"/>
  <c r="O42" i="1"/>
  <c r="K43" i="1"/>
  <c r="O43" i="1"/>
  <c r="K46" i="1"/>
  <c r="O46" i="1"/>
  <c r="K47" i="1"/>
  <c r="O47" i="1"/>
  <c r="K50" i="1"/>
  <c r="O50" i="1"/>
  <c r="K13" i="1"/>
  <c r="O13" i="1"/>
  <c r="E51" i="1"/>
  <c r="B51" i="1"/>
  <c r="C46" i="1"/>
  <c r="B46" i="1"/>
  <c r="C44" i="1"/>
  <c r="B44" i="1"/>
  <c r="C40" i="1"/>
  <c r="B40" i="1"/>
  <c r="C37" i="1"/>
  <c r="B37" i="1"/>
  <c r="C31" i="1"/>
  <c r="B31" i="1"/>
  <c r="C30" i="1"/>
  <c r="B30" i="1"/>
  <c r="C29" i="1"/>
  <c r="B29" i="1"/>
  <c r="C26" i="1"/>
  <c r="B26" i="1"/>
  <c r="C21" i="1"/>
  <c r="B21" i="1"/>
  <c r="C14" i="1"/>
  <c r="B14" i="1"/>
  <c r="I51" i="1"/>
  <c r="J52" i="2"/>
  <c r="M13" i="2"/>
  <c r="O13" i="2"/>
  <c r="O27" i="1"/>
  <c r="O20" i="1"/>
  <c r="O19" i="1"/>
  <c r="O37" i="1"/>
  <c r="O33" i="1"/>
  <c r="O28" i="1"/>
  <c r="O12" i="1"/>
  <c r="N51" i="1"/>
  <c r="M37" i="2"/>
  <c r="O37" i="2"/>
  <c r="H51" i="1"/>
  <c r="M27" i="2"/>
  <c r="O27" i="2"/>
  <c r="M41" i="2"/>
  <c r="O41" i="2"/>
  <c r="M44" i="2"/>
  <c r="O44" i="2"/>
  <c r="O22" i="1"/>
  <c r="M14" i="2"/>
  <c r="M19" i="2"/>
  <c r="O19" i="2"/>
  <c r="M30" i="2"/>
  <c r="O30" i="2"/>
  <c r="M33" i="2"/>
  <c r="O33" i="2"/>
  <c r="M34" i="2"/>
  <c r="O34" i="2"/>
  <c r="M36" i="2"/>
  <c r="O36" i="2"/>
  <c r="M45" i="2"/>
  <c r="O45" i="2"/>
  <c r="M47" i="2"/>
  <c r="O47" i="2"/>
  <c r="M50" i="2"/>
  <c r="O50" i="2"/>
  <c r="M38" i="2"/>
  <c r="O38" i="2"/>
  <c r="M43" i="2"/>
  <c r="O43" i="2"/>
  <c r="K51" i="1"/>
  <c r="J51" i="1"/>
  <c r="O14" i="2"/>
  <c r="O52" i="2"/>
  <c r="M52" i="2"/>
  <c r="O41" i="1"/>
  <c r="O51" i="1"/>
  <c r="M51" i="1"/>
</calcChain>
</file>

<file path=xl/comments1.xml><?xml version="1.0" encoding="utf-8"?>
<comments xmlns="http://schemas.openxmlformats.org/spreadsheetml/2006/main">
  <authors>
    <author>Sky123.Org</author>
    <author>PHUONG</author>
  </authors>
  <commentList>
    <comment ref="I13" author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I18" authorId="0">
      <text>
        <r>
          <rPr>
            <b/>
            <sz val="9"/>
            <color indexed="81"/>
            <rFont val="Tahoma"/>
            <charset val="1"/>
          </rPr>
          <t>GV hợp đồng lần đầu giảm 50% khối lượng</t>
        </r>
      </text>
    </comment>
    <comment ref="J20" authorId="0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J41" authorId="0">
      <text>
        <r>
          <rPr>
            <b/>
            <sz val="9"/>
            <color indexed="81"/>
            <rFont val="Tahoma"/>
            <charset val="1"/>
          </rPr>
          <t>Nghỉ hộ sản 20 tuần: 587/44*20.
Nuôi con nhỏ 12 tuần: 587/44*12*0,125.</t>
        </r>
      </text>
    </comment>
    <comment ref="I46" authorId="0">
      <text>
        <r>
          <rPr>
            <b/>
            <sz val="9"/>
            <color indexed="81"/>
            <rFont val="Tahoma"/>
            <charset val="1"/>
          </rPr>
          <t>GV tập sự giảm 50% khối lượng</t>
        </r>
      </text>
    </comment>
    <comment ref="O49" authorId="1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<sst xmlns="http://schemas.openxmlformats.org/spreadsheetml/2006/main" count="315" uniqueCount="163">
  <si>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</si>
  <si>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</si>
  <si>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</si>
  <si>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</si>
  <si>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</si>
  <si>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</si>
  <si>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</si>
  <si>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</si>
  <si>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</si>
  <si>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</si>
  <si>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</si>
  <si>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</si>
  <si>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</si>
  <si>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</si>
  <si>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</si>
  <si>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</si>
  <si>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</si>
  <si>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</si>
  <si>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</si>
  <si>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</si>
  <si>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</si>
  <si>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</si>
  <si>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</si>
  <si>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</si>
  <si>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</si>
  <si>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</si>
  <si>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</si>
  <si>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</si>
  <si>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</si>
  <si>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</si>
  <si>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</si>
  <si>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</si>
  <si>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</si>
  <si>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</si>
  <si>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</si>
  <si>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</si>
  <si>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</si>
  <si>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</si>
  <si>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</si>
  <si>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</si>
  <si>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</si>
  <si>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</si>
  <si>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</si>
  <si>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</si>
  <si>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</si>
  <si>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</si>
  <si>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</si>
  <si>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</si>
  <si>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</si>
  <si>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</si>
  <si>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</si>
  <si>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</si>
  <si>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</si>
  <si>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</si>
  <si>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</si>
  <si>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</si>
  <si>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</si>
  <si>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</si>
  <si>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</si>
  <si>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</si>
  <si>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</si>
  <si>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</si>
  <si>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</si>
  <si>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</si>
  <si>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</si>
  <si>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</si>
  <si>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</si>
  <si>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</si>
  <si>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</si>
  <si>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</si>
  <si>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</si>
  <si>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</si>
  <si>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</si>
  <si>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</si>
  <si>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</si>
  <si>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</si>
  <si>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</si>
  <si>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</si>
  <si>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</si>
  <si>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</si>
  <si>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</si>
  <si>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</si>
  <si>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</si>
  <si>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</si>
  <si>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</si>
  <si>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</si>
  <si>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</si>
  <si>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</si>
  <si>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</si>
  <si>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</si>
  <si>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</si>
  <si>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</si>
  <si>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</si>
  <si>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</si>
  <si>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</si>
  <si>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</si>
  <si>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</si>
  <si>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</si>
  <si>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</si>
  <si>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</si>
  <si>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</si>
  <si>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</si>
  <si>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</si>
  <si>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</si>
  <si>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</si>
  <si>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</si>
  <si>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</si>
  <si>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</si>
  <si>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</si>
  <si>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</si>
  <si>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</si>
  <si>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</si>
  <si>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</si>
  <si>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</si>
  <si>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</si>
  <si>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</si>
  <si>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</si>
  <si>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</si>
  <si>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</si>
  <si>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</si>
  <si>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</si>
  <si>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</si>
  <si>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</si>
  <si>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</si>
  <si>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</si>
  <si>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</si>
  <si>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</si>
  <si>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</si>
  <si>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</si>
  <si>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</si>
  <si>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</si>
  <si>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</si>
  <si>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</si>
  <si>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</si>
  <si>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</si>
  <si>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</si>
  <si>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</si>
  <si>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</si>
  <si>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</si>
  <si>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</si>
  <si>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</si>
  <si>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</si>
  <si>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</si>
  <si>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</si>
  <si>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</si>
  <si>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</si>
  <si>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</si>
  <si>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</si>
  <si>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</si>
  <si>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TRẦN KIM THU LIỄU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</si>
  <si>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</si>
  <si>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</si>
  <si>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</si>
  <si>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</si>
  <si>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 NĂM HỌC 2017 - 2018</t>
  </si>
  <si>
    <t>* Hội thảo KH cấp trường được tổ chức vào  ngày 29/12/2017</t>
  </si>
  <si>
    <t>Thành phố Hồ Chí Minh, ngày    tháng 9 năm 2018</t>
  </si>
  <si>
    <t>01 bài báo cáo tham luận Hội thảo KH cấp khoa (60 giờ)</t>
  </si>
  <si>
    <t>- 01 bài tham luận tại Hội thảo KH cấp Cụm (60 giờ)
- 01 bài tham luận tại Hội thảo KH cấp khoa (30 giờ)
- 01 bài tham luận tại Hội thảo KH cấp trường (60 giờ)</t>
  </si>
  <si>
    <t>01 bài tham luận tại Hội thảo KH cấp khoa (30 giờ)</t>
  </si>
  <si>
    <t>- 01 bài tham luận tại Hội thảo KH cấp khoa (30 giờ)
- 01 bài tham luận tại Hội thảo KH cấp trường (60 giờ)</t>
  </si>
  <si>
    <t>01 bài tham luận tại Hội thảo KH cấp trường (60 giờ)</t>
  </si>
  <si>
    <t>Nghỉ không hưởng lương tử tháng 4 đên tháng 6 (13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</si>
</sst>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5" fillId="0" borderId="2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49" fontId="1" fillId="4" borderId="3" xfId="0" quotePrefix="1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4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/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/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abSelected="1" view="pageBreakPreview" topLeftCell="A49" zoomScale="80" zoomScaleNormal="100" zoomScaleSheetLayoutView="80" workbookViewId="0">
      <selection activeCell="P18" sqref="P18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30" t="s">
        <v>0</v>
      </c>
      <c r="B1" s="130"/>
      <c r="C1" s="130"/>
      <c r="D1" s="130"/>
      <c r="E1" s="130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152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31" t="s">
        <v>153</v>
      </c>
      <c r="B3" s="131"/>
      <c r="C3" s="131"/>
      <c r="D3" s="131"/>
      <c r="E3" s="13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34" t="s">
        <v>5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7"/>
      <c r="R5" s="17"/>
    </row>
    <row r="6" spans="1:18" s="18" customFormat="1" ht="20.25" x14ac:dyDescent="0.3">
      <c r="A6" s="135" t="s">
        <v>154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7"/>
      <c r="R6" s="17"/>
    </row>
    <row r="7" spans="1:18" s="18" customFormat="1" ht="20.25" x14ac:dyDescent="0.3">
      <c r="A7" s="135" t="s">
        <v>6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36" t="s">
        <v>7</v>
      </c>
      <c r="B9" s="124" t="s">
        <v>8</v>
      </c>
      <c r="C9" s="125"/>
      <c r="D9" s="128" t="s">
        <v>9</v>
      </c>
      <c r="E9" s="129"/>
      <c r="F9" s="123" t="s">
        <v>10</v>
      </c>
      <c r="G9" s="123"/>
      <c r="H9" s="132" t="s">
        <v>151</v>
      </c>
      <c r="I9" s="112" t="s">
        <v>12</v>
      </c>
      <c r="J9" s="112" t="s">
        <v>13</v>
      </c>
      <c r="K9" s="112" t="s">
        <v>14</v>
      </c>
      <c r="L9" s="112" t="s">
        <v>15</v>
      </c>
      <c r="M9" s="112" t="s">
        <v>16</v>
      </c>
      <c r="N9" s="114" t="s">
        <v>17</v>
      </c>
      <c r="O9" s="114" t="s">
        <v>18</v>
      </c>
      <c r="P9" s="123" t="s">
        <v>19</v>
      </c>
    </row>
    <row r="10" spans="1:18" ht="41.25" customHeight="1" x14ac:dyDescent="0.25">
      <c r="A10" s="137"/>
      <c r="B10" s="126"/>
      <c r="C10" s="127"/>
      <c r="D10" s="24" t="s">
        <v>20</v>
      </c>
      <c r="E10" s="25" t="s">
        <v>21</v>
      </c>
      <c r="F10" s="26" t="s">
        <v>22</v>
      </c>
      <c r="G10" s="26" t="s">
        <v>23</v>
      </c>
      <c r="H10" s="133"/>
      <c r="I10" s="113"/>
      <c r="J10" s="113"/>
      <c r="K10" s="113"/>
      <c r="L10" s="113"/>
      <c r="M10" s="113"/>
      <c r="N10" s="115"/>
      <c r="O10" s="115"/>
      <c r="P10" s="123"/>
    </row>
    <row r="11" spans="1:18" s="33" customFormat="1" ht="15" customHeight="1" x14ac:dyDescent="0.2">
      <c r="A11" s="27" t="s">
        <v>24</v>
      </c>
      <c r="B11" s="116" t="s">
        <v>25</v>
      </c>
      <c r="C11" s="117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38.25" x14ac:dyDescent="0.2">
      <c r="A12" s="86" t="s">
        <v>98</v>
      </c>
      <c r="B12" s="84" t="s">
        <v>45</v>
      </c>
      <c r="C12" s="92" t="s">
        <v>46</v>
      </c>
      <c r="D12" s="45"/>
      <c r="E12" s="87"/>
      <c r="F12" s="89">
        <v>60</v>
      </c>
      <c r="G12" s="87"/>
      <c r="H12" s="87">
        <f t="shared" ref="H12:H50" si="0">SUM(F12,G12)</f>
        <v>60</v>
      </c>
      <c r="I12" s="34">
        <v>320</v>
      </c>
      <c r="J12" s="34">
        <v>0</v>
      </c>
      <c r="K12" s="34">
        <f>I12-J12</f>
        <v>320</v>
      </c>
      <c r="L12" s="38">
        <f>IF((K12-H12)&gt;0,0,-(K12-H12))</f>
        <v>0</v>
      </c>
      <c r="M12" s="38">
        <f>IF((K12-H12)&lt;0,0,(K12-H12))</f>
        <v>260</v>
      </c>
      <c r="N12" s="39">
        <f>ROUND(L12/2.85,1)</f>
        <v>0</v>
      </c>
      <c r="O12" s="39">
        <f>ROUND(M12/2.85,1)</f>
        <v>91.2</v>
      </c>
      <c r="P12" s="88" t="s">
        <v>157</v>
      </c>
      <c r="Q12" s="32"/>
      <c r="R12" s="32"/>
    </row>
    <row r="13" spans="1:18" s="33" customFormat="1" ht="26.1" customHeight="1" x14ac:dyDescent="0.2">
      <c r="A13" s="86" t="s">
        <v>99</v>
      </c>
      <c r="B13" s="84" t="s">
        <v>47</v>
      </c>
      <c r="C13" s="85" t="s">
        <v>48</v>
      </c>
      <c r="D13" s="45"/>
      <c r="E13" s="87"/>
      <c r="F13" s="89"/>
      <c r="G13" s="87"/>
      <c r="H13" s="87">
        <f t="shared" si="0"/>
        <v>0</v>
      </c>
      <c r="I13" s="34">
        <v>320</v>
      </c>
      <c r="J13" s="34">
        <v>0</v>
      </c>
      <c r="K13" s="34">
        <f>I13-J13</f>
        <v>320</v>
      </c>
      <c r="L13" s="38">
        <f t="shared" ref="L13:L50" si="1">IF((K13-H13)&gt;0,0,-(K13-H13))</f>
        <v>0</v>
      </c>
      <c r="M13" s="38">
        <f t="shared" ref="M13:M50" si="2">IF((K13-H13)&lt;0,0,(K13-H13))</f>
        <v>320</v>
      </c>
      <c r="N13" s="39">
        <f t="shared" ref="N13:N50" si="3">ROUND(L13/2.85,1)</f>
        <v>0</v>
      </c>
      <c r="O13" s="39">
        <f t="shared" ref="O13:O50" si="4">ROUND(M13/2.85,1)</f>
        <v>112.3</v>
      </c>
      <c r="P13" s="88"/>
      <c r="Q13" s="32"/>
      <c r="R13" s="32"/>
    </row>
    <row r="14" spans="1:18" s="42" customFormat="1" ht="26.1" customHeight="1" x14ac:dyDescent="0.25">
      <c r="A14" s="86" t="s">
        <v>100</v>
      </c>
      <c r="B14" s="35" t="str">
        <f>'[1]CAP TRUONG_HKI'!B15</f>
        <v>Nguyễn Tiến</v>
      </c>
      <c r="C14" s="36" t="str">
        <f>'[1]CAP TRUONG_HKI'!C15</f>
        <v>Dương</v>
      </c>
      <c r="D14" s="45"/>
      <c r="E14" s="87"/>
      <c r="F14" s="87"/>
      <c r="G14" s="87"/>
      <c r="H14" s="87">
        <f t="shared" si="0"/>
        <v>0</v>
      </c>
      <c r="I14" s="34">
        <v>320</v>
      </c>
      <c r="J14" s="34">
        <v>0</v>
      </c>
      <c r="K14" s="34">
        <f>I14-J14</f>
        <v>320</v>
      </c>
      <c r="L14" s="38">
        <f t="shared" si="1"/>
        <v>0</v>
      </c>
      <c r="M14" s="38">
        <f t="shared" si="2"/>
        <v>320</v>
      </c>
      <c r="N14" s="39">
        <f t="shared" si="3"/>
        <v>0</v>
      </c>
      <c r="O14" s="39">
        <f t="shared" si="4"/>
        <v>112.3</v>
      </c>
      <c r="P14" s="48"/>
      <c r="Q14" s="41"/>
      <c r="R14" s="41"/>
    </row>
    <row r="15" spans="1:18" s="42" customFormat="1" ht="26.1" customHeight="1" x14ac:dyDescent="0.25">
      <c r="A15" s="86" t="s">
        <v>101</v>
      </c>
      <c r="B15" s="35" t="s">
        <v>49</v>
      </c>
      <c r="C15" s="36" t="s">
        <v>50</v>
      </c>
      <c r="D15" s="37"/>
      <c r="E15" s="34"/>
      <c r="F15" s="38"/>
      <c r="G15" s="38"/>
      <c r="H15" s="87">
        <f t="shared" si="0"/>
        <v>0</v>
      </c>
      <c r="I15" s="34">
        <v>320</v>
      </c>
      <c r="J15" s="34">
        <v>0</v>
      </c>
      <c r="K15" s="34">
        <f t="shared" ref="K15:K50" si="5">I15-J15</f>
        <v>320</v>
      </c>
      <c r="L15" s="38">
        <f t="shared" si="1"/>
        <v>0</v>
      </c>
      <c r="M15" s="38">
        <f t="shared" si="2"/>
        <v>320</v>
      </c>
      <c r="N15" s="39">
        <f t="shared" si="3"/>
        <v>0</v>
      </c>
      <c r="O15" s="39">
        <f t="shared" si="4"/>
        <v>112.3</v>
      </c>
      <c r="P15" s="90"/>
      <c r="Q15" s="41"/>
      <c r="R15" s="41"/>
    </row>
    <row r="16" spans="1:18" s="42" customFormat="1" ht="26.1" customHeight="1" x14ac:dyDescent="0.25">
      <c r="A16" s="86" t="s">
        <v>102</v>
      </c>
      <c r="B16" s="35" t="s">
        <v>51</v>
      </c>
      <c r="C16" s="36" t="s">
        <v>52</v>
      </c>
      <c r="D16" s="37"/>
      <c r="E16" s="34"/>
      <c r="F16" s="38"/>
      <c r="G16" s="38"/>
      <c r="H16" s="87">
        <f t="shared" si="0"/>
        <v>0</v>
      </c>
      <c r="I16" s="34">
        <v>320</v>
      </c>
      <c r="J16" s="34">
        <v>0</v>
      </c>
      <c r="K16" s="34">
        <f t="shared" si="5"/>
        <v>320</v>
      </c>
      <c r="L16" s="38">
        <f t="shared" si="1"/>
        <v>0</v>
      </c>
      <c r="M16" s="38">
        <f t="shared" si="2"/>
        <v>320</v>
      </c>
      <c r="N16" s="39">
        <f t="shared" si="3"/>
        <v>0</v>
      </c>
      <c r="O16" s="39">
        <f t="shared" si="4"/>
        <v>112.3</v>
      </c>
      <c r="P16" s="90"/>
      <c r="Q16" s="41"/>
      <c r="R16" s="41"/>
    </row>
    <row r="17" spans="1:18" s="42" customFormat="1" ht="81.75" customHeight="1" x14ac:dyDescent="0.25">
      <c r="A17" s="86" t="s">
        <v>103</v>
      </c>
      <c r="B17" s="35" t="s">
        <v>53</v>
      </c>
      <c r="C17" s="91" t="s">
        <v>52</v>
      </c>
      <c r="D17" s="37"/>
      <c r="E17" s="34"/>
      <c r="F17" s="38"/>
      <c r="G17" s="38"/>
      <c r="H17" s="87">
        <f t="shared" si="0"/>
        <v>0</v>
      </c>
      <c r="I17" s="34">
        <v>320</v>
      </c>
      <c r="J17" s="34">
        <f>ROUND(13/44*320,1)</f>
        <v>94.5</v>
      </c>
      <c r="K17" s="34">
        <f t="shared" si="5"/>
        <v>225.5</v>
      </c>
      <c r="L17" s="38">
        <f t="shared" si="1"/>
        <v>0</v>
      </c>
      <c r="M17" s="38">
        <f t="shared" si="2"/>
        <v>225.5</v>
      </c>
      <c r="N17" s="39">
        <f t="shared" si="3"/>
        <v>0</v>
      </c>
      <c r="O17" s="39">
        <f t="shared" si="4"/>
        <v>79.099999999999994</v>
      </c>
      <c r="P17" s="48" t="s">
        <v>162</v>
      </c>
      <c r="Q17" s="41"/>
      <c r="R17" s="41"/>
    </row>
    <row r="18" spans="1:18" s="42" customFormat="1" ht="26.1" customHeight="1" x14ac:dyDescent="0.25">
      <c r="A18" s="86" t="s">
        <v>104</v>
      </c>
      <c r="B18" s="35" t="s">
        <v>54</v>
      </c>
      <c r="C18" s="36" t="s">
        <v>52</v>
      </c>
      <c r="D18" s="37"/>
      <c r="E18" s="34"/>
      <c r="F18" s="38"/>
      <c r="G18" s="38"/>
      <c r="H18" s="87">
        <f t="shared" si="0"/>
        <v>0</v>
      </c>
      <c r="I18" s="34">
        <v>320</v>
      </c>
      <c r="J18" s="34">
        <v>0</v>
      </c>
      <c r="K18" s="34">
        <f t="shared" si="5"/>
        <v>320</v>
      </c>
      <c r="L18" s="38">
        <f t="shared" si="1"/>
        <v>0</v>
      </c>
      <c r="M18" s="38">
        <f t="shared" si="2"/>
        <v>320</v>
      </c>
      <c r="N18" s="39">
        <f t="shared" si="3"/>
        <v>0</v>
      </c>
      <c r="O18" s="39">
        <f t="shared" si="4"/>
        <v>112.3</v>
      </c>
      <c r="P18" s="50"/>
      <c r="Q18" s="41"/>
      <c r="R18" s="41"/>
    </row>
    <row r="19" spans="1:18" s="42" customFormat="1" ht="26.1" customHeight="1" x14ac:dyDescent="0.25">
      <c r="A19" s="86" t="s">
        <v>105</v>
      </c>
      <c r="B19" s="35" t="s">
        <v>55</v>
      </c>
      <c r="C19" s="36" t="s">
        <v>56</v>
      </c>
      <c r="D19" s="37"/>
      <c r="E19" s="34"/>
      <c r="F19" s="38"/>
      <c r="G19" s="38"/>
      <c r="H19" s="87">
        <f t="shared" si="0"/>
        <v>0</v>
      </c>
      <c r="I19" s="34">
        <v>320</v>
      </c>
      <c r="J19" s="34">
        <v>0</v>
      </c>
      <c r="K19" s="34">
        <f t="shared" si="5"/>
        <v>320</v>
      </c>
      <c r="L19" s="38">
        <f t="shared" si="1"/>
        <v>0</v>
      </c>
      <c r="M19" s="38">
        <f t="shared" si="2"/>
        <v>320</v>
      </c>
      <c r="N19" s="39">
        <f t="shared" si="3"/>
        <v>0</v>
      </c>
      <c r="O19" s="39">
        <f t="shared" si="4"/>
        <v>112.3</v>
      </c>
      <c r="P19" s="48"/>
      <c r="Q19" s="41"/>
      <c r="R19" s="41"/>
    </row>
    <row r="20" spans="1:18" s="42" customFormat="1" ht="38.25" x14ac:dyDescent="0.25">
      <c r="A20" s="86" t="s">
        <v>106</v>
      </c>
      <c r="B20" s="35" t="s">
        <v>57</v>
      </c>
      <c r="C20" s="36" t="s">
        <v>58</v>
      </c>
      <c r="D20" s="37"/>
      <c r="E20" s="34"/>
      <c r="F20" s="38">
        <v>30</v>
      </c>
      <c r="G20" s="38"/>
      <c r="H20" s="87">
        <f t="shared" si="0"/>
        <v>30</v>
      </c>
      <c r="I20" s="34">
        <v>320</v>
      </c>
      <c r="J20" s="34">
        <v>0</v>
      </c>
      <c r="K20" s="34">
        <f t="shared" si="5"/>
        <v>320</v>
      </c>
      <c r="L20" s="38">
        <f t="shared" si="1"/>
        <v>0</v>
      </c>
      <c r="M20" s="38">
        <f t="shared" si="2"/>
        <v>290</v>
      </c>
      <c r="N20" s="39">
        <f t="shared" si="3"/>
        <v>0</v>
      </c>
      <c r="O20" s="39">
        <f t="shared" si="4"/>
        <v>101.8</v>
      </c>
      <c r="P20" s="48" t="s">
        <v>159</v>
      </c>
      <c r="Q20" s="41"/>
      <c r="R20" s="41"/>
    </row>
    <row r="21" spans="1:18" s="6" customFormat="1" ht="26.1" customHeight="1" x14ac:dyDescent="0.25">
      <c r="A21" s="86" t="s">
        <v>107</v>
      </c>
      <c r="B21" s="35" t="str">
        <f>'[1]CAP TRUONG_HKI'!B16</f>
        <v>Nguyễn Văn</v>
      </c>
      <c r="C21" s="36" t="str">
        <f>'[1]CAP TRUONG_HKI'!C16</f>
        <v>Hậu</v>
      </c>
      <c r="D21" s="44"/>
      <c r="E21" s="43"/>
      <c r="F21" s="38"/>
      <c r="G21" s="38"/>
      <c r="H21" s="87">
        <f t="shared" si="0"/>
        <v>0</v>
      </c>
      <c r="I21" s="34">
        <v>320</v>
      </c>
      <c r="J21" s="34">
        <v>0</v>
      </c>
      <c r="K21" s="34">
        <f t="shared" si="5"/>
        <v>320</v>
      </c>
      <c r="L21" s="38">
        <f t="shared" si="1"/>
        <v>0</v>
      </c>
      <c r="M21" s="38">
        <f t="shared" si="2"/>
        <v>320</v>
      </c>
      <c r="N21" s="39">
        <f t="shared" si="3"/>
        <v>0</v>
      </c>
      <c r="O21" s="39">
        <f t="shared" si="4"/>
        <v>112.3</v>
      </c>
      <c r="P21" s="50"/>
      <c r="Q21" s="46"/>
      <c r="R21" s="46"/>
    </row>
    <row r="22" spans="1:18" s="6" customFormat="1" ht="26.1" customHeight="1" x14ac:dyDescent="0.25">
      <c r="A22" s="86" t="s">
        <v>108</v>
      </c>
      <c r="B22" s="35" t="s">
        <v>59</v>
      </c>
      <c r="C22" s="91" t="s">
        <v>60</v>
      </c>
      <c r="D22" s="44"/>
      <c r="E22" s="43"/>
      <c r="F22" s="38"/>
      <c r="G22" s="38"/>
      <c r="H22" s="87">
        <f t="shared" si="0"/>
        <v>0</v>
      </c>
      <c r="I22" s="34">
        <v>320</v>
      </c>
      <c r="J22" s="34">
        <v>0</v>
      </c>
      <c r="K22" s="34">
        <f t="shared" si="5"/>
        <v>320</v>
      </c>
      <c r="L22" s="38">
        <f t="shared" si="1"/>
        <v>0</v>
      </c>
      <c r="M22" s="38">
        <f t="shared" si="2"/>
        <v>320</v>
      </c>
      <c r="N22" s="39">
        <f t="shared" si="3"/>
        <v>0</v>
      </c>
      <c r="O22" s="39">
        <f t="shared" si="4"/>
        <v>112.3</v>
      </c>
      <c r="P22" s="50"/>
      <c r="Q22" s="46"/>
      <c r="R22" s="46"/>
    </row>
    <row r="23" spans="1:18" s="6" customFormat="1" ht="26.1" customHeight="1" x14ac:dyDescent="0.25">
      <c r="A23" s="86" t="s">
        <v>109</v>
      </c>
      <c r="B23" s="35" t="s">
        <v>61</v>
      </c>
      <c r="C23" s="36" t="s">
        <v>62</v>
      </c>
      <c r="D23" s="44"/>
      <c r="E23" s="43"/>
      <c r="F23" s="38"/>
      <c r="G23" s="38"/>
      <c r="H23" s="87">
        <f t="shared" si="0"/>
        <v>0</v>
      </c>
      <c r="I23" s="34">
        <v>320</v>
      </c>
      <c r="J23" s="34">
        <v>0</v>
      </c>
      <c r="K23" s="34">
        <f t="shared" si="5"/>
        <v>320</v>
      </c>
      <c r="L23" s="38">
        <f t="shared" si="1"/>
        <v>0</v>
      </c>
      <c r="M23" s="38">
        <f t="shared" si="2"/>
        <v>320</v>
      </c>
      <c r="N23" s="39">
        <f t="shared" si="3"/>
        <v>0</v>
      </c>
      <c r="O23" s="39">
        <f t="shared" si="4"/>
        <v>112.3</v>
      </c>
      <c r="P23" s="48"/>
      <c r="Q23" s="46"/>
      <c r="R23" s="46"/>
    </row>
    <row r="24" spans="1:18" s="107" customFormat="1" ht="69" customHeight="1" x14ac:dyDescent="0.25">
      <c r="A24" s="98" t="s">
        <v>110</v>
      </c>
      <c r="B24" s="99" t="s">
        <v>63</v>
      </c>
      <c r="C24" s="100" t="s">
        <v>64</v>
      </c>
      <c r="D24" s="101"/>
      <c r="E24" s="102"/>
      <c r="F24" s="103"/>
      <c r="G24" s="103"/>
      <c r="H24" s="104">
        <f t="shared" si="0"/>
        <v>0</v>
      </c>
      <c r="I24" s="34">
        <v>320</v>
      </c>
      <c r="J24" s="34">
        <v>0</v>
      </c>
      <c r="K24" s="102">
        <f t="shared" si="5"/>
        <v>320</v>
      </c>
      <c r="L24" s="38">
        <f t="shared" si="1"/>
        <v>0</v>
      </c>
      <c r="M24" s="38">
        <f t="shared" si="2"/>
        <v>320</v>
      </c>
      <c r="N24" s="39">
        <f t="shared" si="3"/>
        <v>0</v>
      </c>
      <c r="O24" s="39">
        <f t="shared" si="4"/>
        <v>112.3</v>
      </c>
      <c r="P24" s="105"/>
      <c r="Q24" s="106"/>
      <c r="R24" s="106"/>
    </row>
    <row r="25" spans="1:18" s="6" customFormat="1" ht="26.1" customHeight="1" x14ac:dyDescent="0.25">
      <c r="A25" s="86" t="s">
        <v>111</v>
      </c>
      <c r="B25" s="35" t="s">
        <v>65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320</v>
      </c>
      <c r="J25" s="34">
        <v>0</v>
      </c>
      <c r="K25" s="34">
        <f t="shared" si="5"/>
        <v>320</v>
      </c>
      <c r="L25" s="38">
        <f t="shared" si="1"/>
        <v>0</v>
      </c>
      <c r="M25" s="38">
        <f t="shared" si="2"/>
        <v>320</v>
      </c>
      <c r="N25" s="39">
        <f t="shared" si="3"/>
        <v>0</v>
      </c>
      <c r="O25" s="39">
        <f t="shared" si="4"/>
        <v>112.3</v>
      </c>
      <c r="P25" s="50"/>
      <c r="Q25" s="46"/>
      <c r="R25" s="46"/>
    </row>
    <row r="26" spans="1:18" s="6" customFormat="1" ht="26.1" customHeight="1" x14ac:dyDescent="0.25">
      <c r="A26" s="86" t="s">
        <v>112</v>
      </c>
      <c r="B26" s="35" t="str">
        <f>'[1]CAP TRUONG_HKI'!B17</f>
        <v>Dương Đức</v>
      </c>
      <c r="C26" s="36" t="str">
        <f>'[1]CAP TRUONG_HKI'!C17</f>
        <v>Kiên</v>
      </c>
      <c r="D26" s="47"/>
      <c r="E26" s="43"/>
      <c r="F26" s="38"/>
      <c r="G26" s="38"/>
      <c r="H26" s="87">
        <f t="shared" si="0"/>
        <v>0</v>
      </c>
      <c r="I26" s="34">
        <v>320</v>
      </c>
      <c r="J26" s="34">
        <v>0</v>
      </c>
      <c r="K26" s="34">
        <f t="shared" si="5"/>
        <v>320</v>
      </c>
      <c r="L26" s="38">
        <f t="shared" si="1"/>
        <v>0</v>
      </c>
      <c r="M26" s="38">
        <f t="shared" si="2"/>
        <v>320</v>
      </c>
      <c r="N26" s="39">
        <f t="shared" si="3"/>
        <v>0</v>
      </c>
      <c r="O26" s="39">
        <f t="shared" si="4"/>
        <v>112.3</v>
      </c>
      <c r="P26" s="48"/>
      <c r="Q26" s="46"/>
      <c r="R26" s="46"/>
    </row>
    <row r="27" spans="1:18" s="6" customFormat="1" ht="26.1" customHeight="1" x14ac:dyDescent="0.25">
      <c r="A27" s="86" t="s">
        <v>113</v>
      </c>
      <c r="B27" s="35" t="s">
        <v>66</v>
      </c>
      <c r="C27" s="36" t="s">
        <v>67</v>
      </c>
      <c r="D27" s="47"/>
      <c r="E27" s="43"/>
      <c r="F27" s="38"/>
      <c r="G27" s="38"/>
      <c r="H27" s="87">
        <f t="shared" si="0"/>
        <v>0</v>
      </c>
      <c r="I27" s="34">
        <v>320</v>
      </c>
      <c r="J27" s="34">
        <v>0</v>
      </c>
      <c r="K27" s="34">
        <f t="shared" si="5"/>
        <v>320</v>
      </c>
      <c r="L27" s="38">
        <f t="shared" si="1"/>
        <v>0</v>
      </c>
      <c r="M27" s="38">
        <f t="shared" si="2"/>
        <v>320</v>
      </c>
      <c r="N27" s="39">
        <f t="shared" si="3"/>
        <v>0</v>
      </c>
      <c r="O27" s="39">
        <f t="shared" si="4"/>
        <v>112.3</v>
      </c>
      <c r="P27" s="48"/>
      <c r="Q27" s="46"/>
      <c r="R27" s="46"/>
    </row>
    <row r="28" spans="1:18" s="6" customFormat="1" ht="114.75" x14ac:dyDescent="0.25">
      <c r="A28" s="86" t="s">
        <v>114</v>
      </c>
      <c r="B28" s="35" t="s">
        <v>68</v>
      </c>
      <c r="C28" s="36" t="s">
        <v>69</v>
      </c>
      <c r="D28" s="47"/>
      <c r="E28" s="43"/>
      <c r="F28" s="38">
        <f>60+30+60</f>
        <v>150</v>
      </c>
      <c r="G28" s="38"/>
      <c r="H28" s="87">
        <f t="shared" si="0"/>
        <v>150</v>
      </c>
      <c r="I28" s="34">
        <v>320</v>
      </c>
      <c r="J28" s="34">
        <v>0</v>
      </c>
      <c r="K28" s="34">
        <f t="shared" si="5"/>
        <v>320</v>
      </c>
      <c r="L28" s="38">
        <f t="shared" si="1"/>
        <v>0</v>
      </c>
      <c r="M28" s="38">
        <f t="shared" si="2"/>
        <v>170</v>
      </c>
      <c r="N28" s="39">
        <f t="shared" si="3"/>
        <v>0</v>
      </c>
      <c r="O28" s="39">
        <f t="shared" si="4"/>
        <v>59.6</v>
      </c>
      <c r="P28" s="110" t="s">
        <v>158</v>
      </c>
      <c r="Q28" s="46"/>
      <c r="R28" s="46"/>
    </row>
    <row r="29" spans="1:18" s="6" customFormat="1" ht="38.25" x14ac:dyDescent="0.25">
      <c r="A29" s="86" t="s">
        <v>115</v>
      </c>
      <c r="B29" s="35" t="str">
        <f>'[1]CAP TRUONG_HKI'!B18</f>
        <v>Hà Như</v>
      </c>
      <c r="C29" s="36" t="str">
        <f>'[1]CAP TRUONG_HKI'!C18</f>
        <v>Mai</v>
      </c>
      <c r="D29" s="44"/>
      <c r="E29" s="43"/>
      <c r="F29" s="38">
        <v>60</v>
      </c>
      <c r="G29" s="39"/>
      <c r="H29" s="87">
        <f t="shared" si="0"/>
        <v>60</v>
      </c>
      <c r="I29" s="34">
        <v>320</v>
      </c>
      <c r="J29" s="34">
        <v>0</v>
      </c>
      <c r="K29" s="34">
        <f t="shared" si="5"/>
        <v>320</v>
      </c>
      <c r="L29" s="38">
        <f t="shared" si="1"/>
        <v>0</v>
      </c>
      <c r="M29" s="38">
        <f t="shared" si="2"/>
        <v>260</v>
      </c>
      <c r="N29" s="39">
        <f t="shared" si="3"/>
        <v>0</v>
      </c>
      <c r="O29" s="39">
        <f t="shared" si="4"/>
        <v>91.2</v>
      </c>
      <c r="P29" s="88" t="s">
        <v>157</v>
      </c>
      <c r="Q29" s="46"/>
      <c r="R29" s="46"/>
    </row>
    <row r="30" spans="1:18" s="42" customFormat="1" ht="26.1" customHeight="1" x14ac:dyDescent="0.25">
      <c r="A30" s="86" t="s">
        <v>116</v>
      </c>
      <c r="B30" s="35" t="str">
        <f>'[1]CAP TRUONG_HKI'!B19</f>
        <v xml:space="preserve">Phạm Thị Thu </v>
      </c>
      <c r="C30" s="36" t="str">
        <f>'[1]CAP TRUONG_HKI'!C19</f>
        <v>Nga</v>
      </c>
      <c r="D30" s="49"/>
      <c r="E30" s="34"/>
      <c r="F30" s="38"/>
      <c r="G30" s="39"/>
      <c r="H30" s="87">
        <f t="shared" si="0"/>
        <v>0</v>
      </c>
      <c r="I30" s="34">
        <v>320</v>
      </c>
      <c r="J30" s="34">
        <v>0</v>
      </c>
      <c r="K30" s="34">
        <f t="shared" si="5"/>
        <v>320</v>
      </c>
      <c r="L30" s="38">
        <f t="shared" si="1"/>
        <v>0</v>
      </c>
      <c r="M30" s="38">
        <f t="shared" si="2"/>
        <v>320</v>
      </c>
      <c r="N30" s="39">
        <f t="shared" si="3"/>
        <v>0</v>
      </c>
      <c r="O30" s="39">
        <f t="shared" si="4"/>
        <v>112.3</v>
      </c>
      <c r="P30" s="48"/>
      <c r="Q30" s="41"/>
      <c r="R30" s="41"/>
    </row>
    <row r="31" spans="1:18" s="42" customFormat="1" ht="38.25" x14ac:dyDescent="0.25">
      <c r="A31" s="86" t="s">
        <v>117</v>
      </c>
      <c r="B31" s="35" t="str">
        <f>'[1]CAP TRUONG_HKI'!B20</f>
        <v xml:space="preserve">Cao Thị </v>
      </c>
      <c r="C31" s="36" t="str">
        <f>'[1]CAP TRUONG_HKI'!C20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320</v>
      </c>
      <c r="J31" s="34">
        <v>0</v>
      </c>
      <c r="K31" s="34">
        <f t="shared" si="5"/>
        <v>320</v>
      </c>
      <c r="L31" s="38">
        <f t="shared" si="1"/>
        <v>0</v>
      </c>
      <c r="M31" s="38">
        <f t="shared" si="2"/>
        <v>290</v>
      </c>
      <c r="N31" s="39">
        <f t="shared" si="3"/>
        <v>0</v>
      </c>
      <c r="O31" s="39">
        <f t="shared" si="4"/>
        <v>101.8</v>
      </c>
      <c r="P31" s="48" t="s">
        <v>159</v>
      </c>
      <c r="Q31" s="41"/>
      <c r="R31" s="41"/>
    </row>
    <row r="32" spans="1:18" s="42" customFormat="1" ht="38.25" x14ac:dyDescent="0.25">
      <c r="A32" s="86" t="s">
        <v>118</v>
      </c>
      <c r="B32" s="35" t="s">
        <v>70</v>
      </c>
      <c r="C32" s="36" t="s">
        <v>71</v>
      </c>
      <c r="D32" s="49"/>
      <c r="E32" s="34"/>
      <c r="F32" s="38">
        <v>30</v>
      </c>
      <c r="G32" s="39"/>
      <c r="H32" s="87">
        <f t="shared" si="0"/>
        <v>30</v>
      </c>
      <c r="I32" s="34">
        <v>320</v>
      </c>
      <c r="J32" s="34">
        <v>0</v>
      </c>
      <c r="K32" s="34">
        <f t="shared" si="5"/>
        <v>320</v>
      </c>
      <c r="L32" s="38">
        <f t="shared" si="1"/>
        <v>0</v>
      </c>
      <c r="M32" s="38">
        <f t="shared" si="2"/>
        <v>290</v>
      </c>
      <c r="N32" s="39">
        <f t="shared" si="3"/>
        <v>0</v>
      </c>
      <c r="O32" s="39">
        <f t="shared" si="4"/>
        <v>101.8</v>
      </c>
      <c r="P32" s="48" t="s">
        <v>159</v>
      </c>
      <c r="Q32" s="41"/>
      <c r="R32" s="41"/>
    </row>
    <row r="33" spans="1:18" s="42" customFormat="1" ht="26.1" customHeight="1" x14ac:dyDescent="0.25">
      <c r="A33" s="86" t="s">
        <v>119</v>
      </c>
      <c r="B33" s="35" t="s">
        <v>72</v>
      </c>
      <c r="C33" s="36" t="s">
        <v>73</v>
      </c>
      <c r="D33" s="49"/>
      <c r="E33" s="34"/>
      <c r="F33" s="38"/>
      <c r="G33" s="39"/>
      <c r="H33" s="87">
        <f t="shared" si="0"/>
        <v>0</v>
      </c>
      <c r="I33" s="34">
        <v>320</v>
      </c>
      <c r="J33" s="34">
        <v>0</v>
      </c>
      <c r="K33" s="34">
        <f t="shared" si="5"/>
        <v>320</v>
      </c>
      <c r="L33" s="38">
        <f t="shared" si="1"/>
        <v>0</v>
      </c>
      <c r="M33" s="38">
        <f t="shared" si="2"/>
        <v>320</v>
      </c>
      <c r="N33" s="39">
        <f t="shared" si="3"/>
        <v>0</v>
      </c>
      <c r="O33" s="39">
        <f t="shared" si="4"/>
        <v>112.3</v>
      </c>
      <c r="P33" s="48"/>
      <c r="Q33" s="41"/>
      <c r="R33" s="41"/>
    </row>
    <row r="34" spans="1:18" s="42" customFormat="1" ht="26.1" customHeight="1" x14ac:dyDescent="0.25">
      <c r="A34" s="86" t="s">
        <v>120</v>
      </c>
      <c r="B34" s="35" t="s">
        <v>74</v>
      </c>
      <c r="C34" s="36" t="s">
        <v>75</v>
      </c>
      <c r="D34" s="49"/>
      <c r="E34" s="34"/>
      <c r="F34" s="38"/>
      <c r="G34" s="39"/>
      <c r="H34" s="87">
        <f t="shared" si="0"/>
        <v>0</v>
      </c>
      <c r="I34" s="34">
        <v>320</v>
      </c>
      <c r="J34" s="34">
        <v>0</v>
      </c>
      <c r="K34" s="34">
        <f t="shared" si="5"/>
        <v>320</v>
      </c>
      <c r="L34" s="38">
        <f t="shared" si="1"/>
        <v>0</v>
      </c>
      <c r="M34" s="38">
        <f t="shared" si="2"/>
        <v>320</v>
      </c>
      <c r="N34" s="39">
        <f t="shared" si="3"/>
        <v>0</v>
      </c>
      <c r="O34" s="39">
        <f t="shared" si="4"/>
        <v>112.3</v>
      </c>
      <c r="P34" s="48"/>
      <c r="Q34" s="41"/>
      <c r="R34" s="41"/>
    </row>
    <row r="35" spans="1:18" s="42" customFormat="1" ht="26.1" customHeight="1" x14ac:dyDescent="0.25">
      <c r="A35" s="86" t="s">
        <v>121</v>
      </c>
      <c r="B35" s="35" t="s">
        <v>53</v>
      </c>
      <c r="C35" s="36" t="s">
        <v>76</v>
      </c>
      <c r="D35" s="49"/>
      <c r="E35" s="34"/>
      <c r="F35" s="38"/>
      <c r="G35" s="39"/>
      <c r="H35" s="87">
        <f t="shared" si="0"/>
        <v>0</v>
      </c>
      <c r="I35" s="34">
        <v>320</v>
      </c>
      <c r="J35" s="34">
        <v>0</v>
      </c>
      <c r="K35" s="34">
        <f t="shared" si="5"/>
        <v>320</v>
      </c>
      <c r="L35" s="38">
        <f t="shared" si="1"/>
        <v>0</v>
      </c>
      <c r="M35" s="38">
        <f t="shared" si="2"/>
        <v>320</v>
      </c>
      <c r="N35" s="39">
        <f t="shared" si="3"/>
        <v>0</v>
      </c>
      <c r="O35" s="39">
        <f t="shared" si="4"/>
        <v>112.3</v>
      </c>
      <c r="P35" s="48"/>
      <c r="Q35" s="41"/>
      <c r="R35" s="41"/>
    </row>
    <row r="36" spans="1:18" s="42" customFormat="1" ht="26.1" customHeight="1" x14ac:dyDescent="0.25">
      <c r="A36" s="86" t="s">
        <v>122</v>
      </c>
      <c r="B36" s="35" t="s">
        <v>77</v>
      </c>
      <c r="C36" s="36" t="s">
        <v>78</v>
      </c>
      <c r="D36" s="49"/>
      <c r="E36" s="34"/>
      <c r="F36" s="38"/>
      <c r="G36" s="39"/>
      <c r="H36" s="87">
        <f t="shared" si="0"/>
        <v>0</v>
      </c>
      <c r="I36" s="34">
        <v>320</v>
      </c>
      <c r="J36" s="34">
        <v>0</v>
      </c>
      <c r="K36" s="34">
        <f t="shared" si="5"/>
        <v>320</v>
      </c>
      <c r="L36" s="38">
        <f t="shared" si="1"/>
        <v>0</v>
      </c>
      <c r="M36" s="38">
        <f t="shared" si="2"/>
        <v>320</v>
      </c>
      <c r="N36" s="39">
        <f t="shared" si="3"/>
        <v>0</v>
      </c>
      <c r="O36" s="39">
        <f t="shared" si="4"/>
        <v>112.3</v>
      </c>
      <c r="P36" s="48"/>
      <c r="Q36" s="41"/>
      <c r="R36" s="41"/>
    </row>
    <row r="37" spans="1:18" s="42" customFormat="1" ht="26.1" customHeight="1" x14ac:dyDescent="0.25">
      <c r="A37" s="86" t="s">
        <v>123</v>
      </c>
      <c r="B37" s="35" t="str">
        <f>'[1]CAP TRUONG_HKI'!B21</f>
        <v xml:space="preserve">Nguyễn Thị Cẩm </v>
      </c>
      <c r="C37" s="36" t="str">
        <f>'[1]CAP TRUONG_HKI'!C21</f>
        <v>Thạch</v>
      </c>
      <c r="D37" s="49"/>
      <c r="E37" s="34"/>
      <c r="F37" s="38"/>
      <c r="G37" s="38"/>
      <c r="H37" s="87">
        <f t="shared" si="0"/>
        <v>0</v>
      </c>
      <c r="I37" s="34">
        <v>320</v>
      </c>
      <c r="J37" s="34">
        <v>0</v>
      </c>
      <c r="K37" s="34">
        <f t="shared" si="5"/>
        <v>320</v>
      </c>
      <c r="L37" s="38">
        <f t="shared" si="1"/>
        <v>0</v>
      </c>
      <c r="M37" s="38">
        <f t="shared" si="2"/>
        <v>320</v>
      </c>
      <c r="N37" s="39">
        <f t="shared" si="3"/>
        <v>0</v>
      </c>
      <c r="O37" s="39">
        <f t="shared" si="4"/>
        <v>112.3</v>
      </c>
      <c r="P37" s="50"/>
      <c r="Q37" s="41"/>
      <c r="R37" s="41"/>
    </row>
    <row r="38" spans="1:18" s="42" customFormat="1" ht="26.1" customHeight="1" x14ac:dyDescent="0.25">
      <c r="A38" s="86" t="s">
        <v>124</v>
      </c>
      <c r="B38" s="35" t="s">
        <v>79</v>
      </c>
      <c r="C38" s="36" t="s">
        <v>80</v>
      </c>
      <c r="D38" s="49"/>
      <c r="E38" s="34"/>
      <c r="F38" s="38"/>
      <c r="G38" s="38"/>
      <c r="H38" s="87">
        <f t="shared" si="0"/>
        <v>0</v>
      </c>
      <c r="I38" s="34">
        <v>320</v>
      </c>
      <c r="J38" s="34">
        <v>0</v>
      </c>
      <c r="K38" s="34">
        <f t="shared" si="5"/>
        <v>320</v>
      </c>
      <c r="L38" s="38">
        <f t="shared" si="1"/>
        <v>0</v>
      </c>
      <c r="M38" s="38">
        <f t="shared" si="2"/>
        <v>320</v>
      </c>
      <c r="N38" s="39">
        <f t="shared" si="3"/>
        <v>0</v>
      </c>
      <c r="O38" s="39">
        <f t="shared" si="4"/>
        <v>112.3</v>
      </c>
      <c r="P38" s="50"/>
      <c r="Q38" s="41"/>
      <c r="R38" s="41"/>
    </row>
    <row r="39" spans="1:18" s="42" customFormat="1" ht="26.1" customHeight="1" x14ac:dyDescent="0.25">
      <c r="A39" s="86" t="s">
        <v>125</v>
      </c>
      <c r="B39" s="35" t="s">
        <v>81</v>
      </c>
      <c r="C39" s="36" t="s">
        <v>82</v>
      </c>
      <c r="D39" s="49"/>
      <c r="E39" s="34"/>
      <c r="F39" s="38"/>
      <c r="G39" s="38"/>
      <c r="H39" s="87">
        <f t="shared" si="0"/>
        <v>0</v>
      </c>
      <c r="I39" s="34">
        <v>320</v>
      </c>
      <c r="J39" s="34">
        <v>0</v>
      </c>
      <c r="K39" s="34">
        <f t="shared" si="5"/>
        <v>320</v>
      </c>
      <c r="L39" s="38">
        <f t="shared" si="1"/>
        <v>0</v>
      </c>
      <c r="M39" s="38">
        <f t="shared" si="2"/>
        <v>320</v>
      </c>
      <c r="N39" s="39">
        <f t="shared" si="3"/>
        <v>0</v>
      </c>
      <c r="O39" s="39">
        <f t="shared" si="4"/>
        <v>112.3</v>
      </c>
      <c r="P39" s="50"/>
      <c r="Q39" s="41"/>
      <c r="R39" s="41"/>
    </row>
    <row r="40" spans="1:18" s="42" customFormat="1" ht="38.25" x14ac:dyDescent="0.25">
      <c r="A40" s="86" t="s">
        <v>126</v>
      </c>
      <c r="B40" s="35" t="str">
        <f>'[1]CAP TRUONG_HKI'!B22</f>
        <v>Nguyễn Thị</v>
      </c>
      <c r="C40" s="36" t="str">
        <f>'[1]CAP TRUONG_HKI'!C22</f>
        <v>Thủy</v>
      </c>
      <c r="D40" s="51"/>
      <c r="E40" s="34"/>
      <c r="F40" s="38">
        <v>30</v>
      </c>
      <c r="G40" s="39"/>
      <c r="H40" s="87">
        <f t="shared" si="0"/>
        <v>30</v>
      </c>
      <c r="I40" s="34">
        <v>320</v>
      </c>
      <c r="J40" s="34">
        <v>0</v>
      </c>
      <c r="K40" s="34">
        <f t="shared" si="5"/>
        <v>320</v>
      </c>
      <c r="L40" s="38">
        <f t="shared" si="1"/>
        <v>0</v>
      </c>
      <c r="M40" s="38">
        <f t="shared" si="2"/>
        <v>290</v>
      </c>
      <c r="N40" s="39">
        <f t="shared" si="3"/>
        <v>0</v>
      </c>
      <c r="O40" s="39">
        <f t="shared" si="4"/>
        <v>101.8</v>
      </c>
      <c r="P40" s="48" t="s">
        <v>159</v>
      </c>
      <c r="Q40" s="41"/>
      <c r="R40" s="41"/>
    </row>
    <row r="41" spans="1:18" s="42" customFormat="1" ht="38.25" x14ac:dyDescent="0.25">
      <c r="A41" s="86" t="s">
        <v>127</v>
      </c>
      <c r="B41" s="35" t="s">
        <v>83</v>
      </c>
      <c r="C41" s="36" t="s">
        <v>84</v>
      </c>
      <c r="D41" s="51"/>
      <c r="E41" s="34"/>
      <c r="F41" s="38">
        <v>60</v>
      </c>
      <c r="G41" s="39"/>
      <c r="H41" s="87">
        <f t="shared" si="0"/>
        <v>60</v>
      </c>
      <c r="I41" s="34">
        <v>320</v>
      </c>
      <c r="J41" s="34">
        <v>0</v>
      </c>
      <c r="K41" s="34">
        <f t="shared" si="5"/>
        <v>320</v>
      </c>
      <c r="L41" s="38">
        <f t="shared" si="1"/>
        <v>0</v>
      </c>
      <c r="M41" s="38">
        <f t="shared" si="2"/>
        <v>260</v>
      </c>
      <c r="N41" s="39">
        <f t="shared" si="3"/>
        <v>0</v>
      </c>
      <c r="O41" s="39">
        <f t="shared" si="4"/>
        <v>91.2</v>
      </c>
      <c r="P41" s="48" t="s">
        <v>161</v>
      </c>
      <c r="Q41" s="41"/>
      <c r="R41" s="41"/>
    </row>
    <row r="42" spans="1:18" s="42" customFormat="1" ht="26.1" customHeight="1" x14ac:dyDescent="0.25">
      <c r="A42" s="86" t="s">
        <v>128</v>
      </c>
      <c r="B42" s="35" t="s">
        <v>85</v>
      </c>
      <c r="C42" s="36" t="s">
        <v>86</v>
      </c>
      <c r="D42" s="51"/>
      <c r="E42" s="34"/>
      <c r="F42" s="38"/>
      <c r="G42" s="39"/>
      <c r="H42" s="87">
        <f t="shared" si="0"/>
        <v>0</v>
      </c>
      <c r="I42" s="34">
        <v>320</v>
      </c>
      <c r="J42" s="34">
        <v>0</v>
      </c>
      <c r="K42" s="34">
        <f t="shared" si="5"/>
        <v>320</v>
      </c>
      <c r="L42" s="38">
        <f t="shared" si="1"/>
        <v>0</v>
      </c>
      <c r="M42" s="38">
        <f t="shared" si="2"/>
        <v>320</v>
      </c>
      <c r="N42" s="39">
        <f t="shared" si="3"/>
        <v>0</v>
      </c>
      <c r="O42" s="39">
        <f t="shared" si="4"/>
        <v>112.3</v>
      </c>
      <c r="P42" s="48"/>
      <c r="Q42" s="41"/>
      <c r="R42" s="41"/>
    </row>
    <row r="43" spans="1:18" s="42" customFormat="1" ht="26.1" customHeight="1" x14ac:dyDescent="0.25">
      <c r="A43" s="86" t="s">
        <v>129</v>
      </c>
      <c r="B43" s="35" t="s">
        <v>87</v>
      </c>
      <c r="C43" s="36" t="s">
        <v>88</v>
      </c>
      <c r="D43" s="49"/>
      <c r="E43" s="34"/>
      <c r="F43" s="38"/>
      <c r="G43" s="38"/>
      <c r="H43" s="87">
        <f t="shared" si="0"/>
        <v>0</v>
      </c>
      <c r="I43" s="34">
        <v>320</v>
      </c>
      <c r="J43" s="34">
        <v>0</v>
      </c>
      <c r="K43" s="34">
        <f t="shared" si="5"/>
        <v>320</v>
      </c>
      <c r="L43" s="38">
        <f t="shared" si="1"/>
        <v>0</v>
      </c>
      <c r="M43" s="38">
        <f t="shared" si="2"/>
        <v>320</v>
      </c>
      <c r="N43" s="39">
        <f t="shared" si="3"/>
        <v>0</v>
      </c>
      <c r="O43" s="39">
        <f t="shared" si="4"/>
        <v>112.3</v>
      </c>
      <c r="P43" s="50"/>
      <c r="Q43" s="41"/>
      <c r="R43" s="41"/>
    </row>
    <row r="44" spans="1:18" s="42" customFormat="1" ht="26.1" customHeight="1" x14ac:dyDescent="0.25">
      <c r="A44" s="86" t="s">
        <v>130</v>
      </c>
      <c r="B44" s="35" t="str">
        <f>'[1]CAP TRUONG_HKI'!B26</f>
        <v>Đặng Thị Kiến</v>
      </c>
      <c r="C44" s="36" t="str">
        <f>'[1]CAP TRUONG_HKI'!C26</f>
        <v>Trúc</v>
      </c>
      <c r="D44" s="49"/>
      <c r="E44" s="34"/>
      <c r="F44" s="38"/>
      <c r="G44" s="38"/>
      <c r="H44" s="87">
        <f t="shared" si="0"/>
        <v>0</v>
      </c>
      <c r="I44" s="34">
        <v>320</v>
      </c>
      <c r="J44" s="34">
        <v>0</v>
      </c>
      <c r="K44" s="34">
        <f t="shared" si="5"/>
        <v>320</v>
      </c>
      <c r="L44" s="38">
        <f t="shared" si="1"/>
        <v>0</v>
      </c>
      <c r="M44" s="38">
        <f t="shared" si="2"/>
        <v>320</v>
      </c>
      <c r="N44" s="39">
        <f t="shared" si="3"/>
        <v>0</v>
      </c>
      <c r="O44" s="39">
        <f t="shared" si="4"/>
        <v>112.3</v>
      </c>
      <c r="P44" s="48"/>
      <c r="Q44" s="41"/>
      <c r="R44" s="41"/>
    </row>
    <row r="45" spans="1:18" s="42" customFormat="1" ht="26.1" customHeight="1" x14ac:dyDescent="0.25">
      <c r="A45" s="86" t="s">
        <v>131</v>
      </c>
      <c r="B45" s="35" t="s">
        <v>89</v>
      </c>
      <c r="C45" s="91" t="s">
        <v>90</v>
      </c>
      <c r="D45" s="49"/>
      <c r="E45" s="34"/>
      <c r="F45" s="38"/>
      <c r="G45" s="38"/>
      <c r="H45" s="87">
        <f t="shared" si="0"/>
        <v>0</v>
      </c>
      <c r="I45" s="34">
        <v>320</v>
      </c>
      <c r="J45" s="34">
        <v>0</v>
      </c>
      <c r="K45" s="34">
        <f t="shared" si="5"/>
        <v>320</v>
      </c>
      <c r="L45" s="38">
        <f t="shared" si="1"/>
        <v>0</v>
      </c>
      <c r="M45" s="38">
        <f t="shared" si="2"/>
        <v>320</v>
      </c>
      <c r="N45" s="39">
        <f t="shared" si="3"/>
        <v>0</v>
      </c>
      <c r="O45" s="39">
        <f t="shared" si="4"/>
        <v>112.3</v>
      </c>
      <c r="P45" s="50"/>
      <c r="Q45" s="41"/>
      <c r="R45" s="41"/>
    </row>
    <row r="46" spans="1:18" s="42" customFormat="1" ht="76.5" x14ac:dyDescent="0.25">
      <c r="A46" s="86" t="s">
        <v>132</v>
      </c>
      <c r="B46" s="35" t="str">
        <f>'[1]CAP TRUONG_HKI'!B27</f>
        <v xml:space="preserve">Nguyễn Thanh </v>
      </c>
      <c r="C46" s="36" t="str">
        <f>'[1]CAP TRUONG_HKI'!C27</f>
        <v>Tú</v>
      </c>
      <c r="D46" s="49"/>
      <c r="E46" s="34"/>
      <c r="F46" s="38">
        <f>60+30</f>
        <v>90</v>
      </c>
      <c r="G46" s="38"/>
      <c r="H46" s="87">
        <f t="shared" si="0"/>
        <v>90</v>
      </c>
      <c r="I46" s="34">
        <v>320</v>
      </c>
      <c r="J46" s="34">
        <v>0</v>
      </c>
      <c r="K46" s="34">
        <f t="shared" si="5"/>
        <v>320</v>
      </c>
      <c r="L46" s="38">
        <f t="shared" si="1"/>
        <v>0</v>
      </c>
      <c r="M46" s="38">
        <f t="shared" si="2"/>
        <v>230</v>
      </c>
      <c r="N46" s="39">
        <f t="shared" si="3"/>
        <v>0</v>
      </c>
      <c r="O46" s="39">
        <f t="shared" si="4"/>
        <v>80.7</v>
      </c>
      <c r="P46" s="110" t="s">
        <v>160</v>
      </c>
      <c r="Q46" s="41"/>
      <c r="R46" s="41"/>
    </row>
    <row r="47" spans="1:18" s="42" customFormat="1" ht="26.1" customHeight="1" x14ac:dyDescent="0.25">
      <c r="A47" s="86" t="s">
        <v>133</v>
      </c>
      <c r="B47" s="35" t="s">
        <v>91</v>
      </c>
      <c r="C47" s="36" t="s">
        <v>92</v>
      </c>
      <c r="D47" s="49"/>
      <c r="E47" s="34"/>
      <c r="F47" s="38"/>
      <c r="G47" s="38"/>
      <c r="H47" s="87">
        <f t="shared" si="0"/>
        <v>0</v>
      </c>
      <c r="I47" s="34">
        <v>320</v>
      </c>
      <c r="J47" s="34">
        <v>0</v>
      </c>
      <c r="K47" s="34">
        <f t="shared" si="5"/>
        <v>320</v>
      </c>
      <c r="L47" s="38">
        <f t="shared" si="1"/>
        <v>0</v>
      </c>
      <c r="M47" s="38">
        <f t="shared" si="2"/>
        <v>320</v>
      </c>
      <c r="N47" s="39">
        <f t="shared" si="3"/>
        <v>0</v>
      </c>
      <c r="O47" s="39">
        <f t="shared" si="4"/>
        <v>112.3</v>
      </c>
      <c r="P47" s="48"/>
      <c r="Q47" s="41"/>
      <c r="R47" s="41"/>
    </row>
    <row r="48" spans="1:18" s="42" customFormat="1" ht="28.5" customHeight="1" x14ac:dyDescent="0.25">
      <c r="A48" s="86" t="s">
        <v>134</v>
      </c>
      <c r="B48" s="35" t="s">
        <v>93</v>
      </c>
      <c r="C48" s="36" t="s">
        <v>94</v>
      </c>
      <c r="D48" s="49"/>
      <c r="E48" s="34"/>
      <c r="F48" s="38"/>
      <c r="G48" s="38"/>
      <c r="H48" s="87">
        <f t="shared" si="0"/>
        <v>0</v>
      </c>
      <c r="I48" s="34">
        <v>320</v>
      </c>
      <c r="J48" s="34">
        <v>0</v>
      </c>
      <c r="K48" s="34">
        <f t="shared" si="5"/>
        <v>320</v>
      </c>
      <c r="L48" s="38">
        <f t="shared" si="1"/>
        <v>0</v>
      </c>
      <c r="M48" s="38">
        <f t="shared" si="2"/>
        <v>320</v>
      </c>
      <c r="N48" s="39">
        <f t="shared" si="3"/>
        <v>0</v>
      </c>
      <c r="O48" s="39">
        <f t="shared" si="4"/>
        <v>112.3</v>
      </c>
      <c r="P48" s="48"/>
      <c r="Q48" s="41"/>
      <c r="R48" s="41"/>
    </row>
    <row r="49" spans="1:18" s="42" customFormat="1" ht="79.5" customHeight="1" x14ac:dyDescent="0.25">
      <c r="A49" s="86" t="s">
        <v>135</v>
      </c>
      <c r="B49" s="35" t="s">
        <v>95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320</v>
      </c>
      <c r="J49" s="34">
        <v>0</v>
      </c>
      <c r="K49" s="34">
        <f t="shared" si="5"/>
        <v>320</v>
      </c>
      <c r="L49" s="38">
        <f t="shared" si="1"/>
        <v>0</v>
      </c>
      <c r="M49" s="38">
        <f t="shared" si="2"/>
        <v>320</v>
      </c>
      <c r="N49" s="39">
        <f t="shared" si="3"/>
        <v>0</v>
      </c>
      <c r="O49" s="39">
        <f t="shared" si="4"/>
        <v>112.3</v>
      </c>
      <c r="P49" s="48"/>
      <c r="Q49" s="41"/>
      <c r="R49" s="41"/>
    </row>
    <row r="50" spans="1:18" s="42" customFormat="1" ht="26.1" customHeight="1" x14ac:dyDescent="0.25">
      <c r="A50" s="86" t="s">
        <v>136</v>
      </c>
      <c r="B50" s="35" t="s">
        <v>96</v>
      </c>
      <c r="C50" s="36" t="s">
        <v>97</v>
      </c>
      <c r="D50" s="49"/>
      <c r="E50" s="34"/>
      <c r="F50" s="38"/>
      <c r="G50" s="38"/>
      <c r="H50" s="87">
        <f t="shared" si="0"/>
        <v>0</v>
      </c>
      <c r="I50" s="34">
        <v>320</v>
      </c>
      <c r="J50" s="34">
        <v>0</v>
      </c>
      <c r="K50" s="34">
        <f t="shared" si="5"/>
        <v>320</v>
      </c>
      <c r="L50" s="38">
        <f t="shared" si="1"/>
        <v>0</v>
      </c>
      <c r="M50" s="38">
        <f t="shared" si="2"/>
        <v>320</v>
      </c>
      <c r="N50" s="39">
        <f t="shared" si="3"/>
        <v>0</v>
      </c>
      <c r="O50" s="39">
        <f t="shared" si="4"/>
        <v>112.3</v>
      </c>
      <c r="P50" s="48"/>
      <c r="Q50" s="41"/>
      <c r="R50" s="41"/>
    </row>
    <row r="51" spans="1:18" s="42" customFormat="1" ht="26.1" customHeight="1" x14ac:dyDescent="0.25">
      <c r="A51" s="34"/>
      <c r="B51" s="119" t="str">
        <f>'[1]CAP TRUONG_HKI'!B52</f>
        <v>Tổng cộng</v>
      </c>
      <c r="C51" s="120"/>
      <c r="D51" s="121"/>
      <c r="E51" s="52">
        <f>SUM(E14:E50)</f>
        <v>0</v>
      </c>
      <c r="F51" s="52">
        <f t="shared" ref="F51:O51" si="6">SUM(F12:F50)</f>
        <v>540</v>
      </c>
      <c r="G51" s="52">
        <f t="shared" si="6"/>
        <v>0</v>
      </c>
      <c r="H51" s="52">
        <f t="shared" si="6"/>
        <v>540</v>
      </c>
      <c r="I51" s="52">
        <f t="shared" si="6"/>
        <v>12480</v>
      </c>
      <c r="J51" s="52">
        <f t="shared" si="6"/>
        <v>94.5</v>
      </c>
      <c r="K51" s="52">
        <f t="shared" si="6"/>
        <v>12385.5</v>
      </c>
      <c r="L51" s="52">
        <f t="shared" si="6"/>
        <v>0</v>
      </c>
      <c r="M51" s="52">
        <f t="shared" si="6"/>
        <v>11845.5</v>
      </c>
      <c r="N51" s="52">
        <f t="shared" si="6"/>
        <v>0</v>
      </c>
      <c r="O51" s="52">
        <f t="shared" si="6"/>
        <v>4156.9000000000024</v>
      </c>
      <c r="P51" s="44"/>
      <c r="Q51" s="41"/>
      <c r="R51" s="41"/>
    </row>
    <row r="52" spans="1:18" x14ac:dyDescent="0.25">
      <c r="B52" s="57"/>
      <c r="C52" s="58"/>
      <c r="D52" s="58"/>
      <c r="E52" s="59"/>
      <c r="F52" s="59"/>
      <c r="G52" s="59"/>
      <c r="H52" s="59"/>
      <c r="I52" s="59"/>
      <c r="J52" s="60"/>
      <c r="K52" s="60"/>
      <c r="L52" s="60" t="s">
        <v>156</v>
      </c>
      <c r="M52" s="60"/>
      <c r="N52" s="60"/>
      <c r="O52" s="60"/>
      <c r="Q52" s="61"/>
      <c r="R52" s="61"/>
    </row>
    <row r="53" spans="1:18" x14ac:dyDescent="0.25">
      <c r="B53" s="118" t="s">
        <v>39</v>
      </c>
      <c r="C53" s="118"/>
      <c r="E53"/>
      <c r="H53" s="62" t="s">
        <v>40</v>
      </c>
      <c r="J53" s="62"/>
      <c r="K53" s="62"/>
      <c r="L53" s="122" t="s">
        <v>41</v>
      </c>
      <c r="M53" s="122"/>
      <c r="N53" s="122"/>
      <c r="O53" s="122"/>
      <c r="Q53" s="63"/>
      <c r="R53" s="63"/>
    </row>
    <row r="54" spans="1:18" x14ac:dyDescent="0.25">
      <c r="B54" s="64"/>
      <c r="C54" s="64"/>
      <c r="D54" s="65"/>
      <c r="E54" s="65"/>
      <c r="F54" s="65"/>
      <c r="G54" s="65"/>
      <c r="H54" s="66"/>
      <c r="I54" s="64"/>
      <c r="J54" s="66"/>
      <c r="K54" s="67"/>
      <c r="L54" s="66"/>
      <c r="M54" s="68"/>
      <c r="N54" s="69"/>
      <c r="O54" s="70"/>
      <c r="Q54" s="71"/>
      <c r="R54" s="72"/>
    </row>
    <row r="55" spans="1:18" x14ac:dyDescent="0.25">
      <c r="B55" s="64"/>
      <c r="C55" s="64"/>
      <c r="D55" s="65"/>
      <c r="E55" s="65"/>
      <c r="F55" s="65"/>
      <c r="G55" s="65"/>
      <c r="H55" s="66"/>
      <c r="I55" s="64"/>
      <c r="J55" s="66"/>
      <c r="K55" s="67"/>
      <c r="L55" s="66"/>
      <c r="M55" s="68"/>
      <c r="N55" s="69"/>
      <c r="O55" s="70"/>
      <c r="Q55" s="71"/>
      <c r="R55" s="72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73"/>
      <c r="C57" s="73"/>
      <c r="E57" s="79"/>
      <c r="G57" s="77"/>
      <c r="H57" s="80" t="s">
        <v>150</v>
      </c>
      <c r="J57" s="80"/>
      <c r="K57" s="80"/>
      <c r="L57" s="111" t="s">
        <v>149</v>
      </c>
      <c r="M57" s="111"/>
      <c r="N57" s="111"/>
      <c r="O57" s="111"/>
      <c r="Q57" s="78"/>
      <c r="R57" s="72"/>
    </row>
    <row r="58" spans="1:18" x14ac:dyDescent="0.25">
      <c r="B58" s="73"/>
      <c r="C58" s="73"/>
      <c r="E58" s="79"/>
      <c r="G58" s="77"/>
      <c r="H58" s="80"/>
      <c r="J58" s="80"/>
      <c r="K58" s="80"/>
      <c r="L58" s="80"/>
      <c r="M58" s="80"/>
      <c r="N58" s="80"/>
      <c r="O58" s="80"/>
      <c r="Q58" s="78"/>
      <c r="R58" s="72"/>
    </row>
    <row r="59" spans="1:18" x14ac:dyDescent="0.25">
      <c r="B59" s="109" t="s">
        <v>155</v>
      </c>
    </row>
    <row r="60" spans="1:18" x14ac:dyDescent="0.25">
      <c r="B60" s="108"/>
    </row>
  </sheetData>
  <mergeCells count="23">
    <mergeCell ref="A1:E1"/>
    <mergeCell ref="A3:E3"/>
    <mergeCell ref="H9:H10"/>
    <mergeCell ref="I9:I10"/>
    <mergeCell ref="J9:J10"/>
    <mergeCell ref="A5:P5"/>
    <mergeCell ref="A6:P6"/>
    <mergeCell ref="A7:P7"/>
    <mergeCell ref="A9:A10"/>
    <mergeCell ref="B11:C11"/>
    <mergeCell ref="B53:C53"/>
    <mergeCell ref="B51:D51"/>
    <mergeCell ref="L53:O53"/>
    <mergeCell ref="P9:P10"/>
    <mergeCell ref="B9:C10"/>
    <mergeCell ref="D9:E9"/>
    <mergeCell ref="F9:G9"/>
    <mergeCell ref="L57:O57"/>
    <mergeCell ref="K9:K10"/>
    <mergeCell ref="L9:L10"/>
    <mergeCell ref="M9:M10"/>
    <mergeCell ref="N9:N10"/>
    <mergeCell ref="O9:O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96" fitToHeight="0" orientation="landscape" r:id="rId1"/>
  <rowBreaks count="2" manualBreakCount="2">
    <brk id="20" max="15" man="1"/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2"/>
  <sheetViews>
    <sheetView topLeftCell="A10" workbookViewId="0">
      <selection activeCell="Q13" sqref="Q13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39" t="s">
        <v>0</v>
      </c>
      <c r="B1" s="139"/>
      <c r="C1" s="139"/>
      <c r="D1" s="139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40" t="s">
        <v>2</v>
      </c>
      <c r="B2" s="140"/>
      <c r="C2" s="140"/>
      <c r="D2" s="140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40" t="s">
        <v>4</v>
      </c>
      <c r="B3" s="140"/>
      <c r="C3" s="140"/>
      <c r="D3" s="140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34" t="s">
        <v>5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7"/>
      <c r="R6" s="17"/>
    </row>
    <row r="7" spans="1:18" s="18" customFormat="1" ht="20.25" x14ac:dyDescent="0.3">
      <c r="A7" s="135" t="s">
        <v>44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7"/>
      <c r="R7" s="17"/>
    </row>
    <row r="8" spans="1:18" s="18" customFormat="1" ht="20.25" x14ac:dyDescent="0.3">
      <c r="A8" s="135" t="s">
        <v>6</v>
      </c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36" t="s">
        <v>7</v>
      </c>
      <c r="B10" s="124" t="s">
        <v>8</v>
      </c>
      <c r="C10" s="125"/>
      <c r="D10" s="128" t="s">
        <v>9</v>
      </c>
      <c r="E10" s="129"/>
      <c r="F10" s="123" t="s">
        <v>10</v>
      </c>
      <c r="G10" s="123"/>
      <c r="H10" s="132" t="s">
        <v>11</v>
      </c>
      <c r="I10" s="112" t="s">
        <v>12</v>
      </c>
      <c r="J10" s="112" t="s">
        <v>13</v>
      </c>
      <c r="K10" s="112" t="s">
        <v>14</v>
      </c>
      <c r="L10" s="112" t="s">
        <v>15</v>
      </c>
      <c r="M10" s="112" t="s">
        <v>16</v>
      </c>
      <c r="N10" s="114" t="s">
        <v>17</v>
      </c>
      <c r="O10" s="114" t="s">
        <v>18</v>
      </c>
      <c r="P10" s="123" t="s">
        <v>19</v>
      </c>
    </row>
    <row r="11" spans="1:18" ht="41.25" customHeight="1" x14ac:dyDescent="0.25">
      <c r="A11" s="137"/>
      <c r="B11" s="126"/>
      <c r="C11" s="127"/>
      <c r="D11" s="24" t="s">
        <v>20</v>
      </c>
      <c r="E11" s="25" t="s">
        <v>21</v>
      </c>
      <c r="F11" s="26" t="s">
        <v>22</v>
      </c>
      <c r="G11" s="26" t="s">
        <v>23</v>
      </c>
      <c r="H11" s="133"/>
      <c r="I11" s="113"/>
      <c r="J11" s="113"/>
      <c r="K11" s="113"/>
      <c r="L11" s="113"/>
      <c r="M11" s="113"/>
      <c r="N11" s="115"/>
      <c r="O11" s="115"/>
      <c r="P11" s="123"/>
    </row>
    <row r="12" spans="1:18" s="33" customFormat="1" ht="15" customHeight="1" x14ac:dyDescent="0.2">
      <c r="A12" s="27" t="s">
        <v>24</v>
      </c>
      <c r="B12" s="116" t="s">
        <v>25</v>
      </c>
      <c r="C12" s="117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98</v>
      </c>
      <c r="B13" s="84" t="s">
        <v>45</v>
      </c>
      <c r="C13" s="92" t="s">
        <v>46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142</v>
      </c>
      <c r="Q13" s="32"/>
      <c r="R13" s="32"/>
    </row>
    <row r="14" spans="1:18" s="33" customFormat="1" ht="39" customHeight="1" x14ac:dyDescent="0.2">
      <c r="A14" s="86" t="s">
        <v>99</v>
      </c>
      <c r="B14" s="84" t="s">
        <v>47</v>
      </c>
      <c r="C14" s="85" t="s">
        <v>48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137</v>
      </c>
      <c r="Q14" s="32"/>
      <c r="R14" s="32"/>
    </row>
    <row r="15" spans="1:18" s="42" customFormat="1" ht="45" customHeight="1" x14ac:dyDescent="0.25">
      <c r="A15" s="86" t="s">
        <v>100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145</v>
      </c>
      <c r="Q15" s="41"/>
      <c r="R15" s="41"/>
    </row>
    <row r="16" spans="1:18" s="42" customFormat="1" ht="58.5" customHeight="1" x14ac:dyDescent="0.25">
      <c r="A16" s="86" t="s">
        <v>101</v>
      </c>
      <c r="B16" s="35" t="s">
        <v>49</v>
      </c>
      <c r="C16" s="36" t="s">
        <v>50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143</v>
      </c>
      <c r="Q16" s="41"/>
      <c r="R16" s="41"/>
    </row>
    <row r="17" spans="1:18" s="42" customFormat="1" ht="39.75" customHeight="1" x14ac:dyDescent="0.25">
      <c r="A17" s="86" t="s">
        <v>102</v>
      </c>
      <c r="B17" s="35" t="s">
        <v>51</v>
      </c>
      <c r="C17" s="36" t="s">
        <v>52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138</v>
      </c>
      <c r="Q17" s="41"/>
      <c r="R17" s="41"/>
    </row>
    <row r="18" spans="1:18" s="42" customFormat="1" ht="37.5" customHeight="1" x14ac:dyDescent="0.25">
      <c r="A18" s="86" t="s">
        <v>103</v>
      </c>
      <c r="B18" s="35" t="s">
        <v>53</v>
      </c>
      <c r="C18" s="91" t="s">
        <v>52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141</v>
      </c>
      <c r="Q18" s="41"/>
      <c r="R18" s="41"/>
    </row>
    <row r="19" spans="1:18" s="42" customFormat="1" ht="35.25" customHeight="1" x14ac:dyDescent="0.25">
      <c r="A19" s="86" t="s">
        <v>104</v>
      </c>
      <c r="B19" s="35" t="s">
        <v>54</v>
      </c>
      <c r="C19" s="36" t="s">
        <v>52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105</v>
      </c>
      <c r="B20" s="35" t="s">
        <v>55</v>
      </c>
      <c r="C20" s="36" t="s">
        <v>56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147</v>
      </c>
      <c r="Q20" s="41"/>
      <c r="R20" s="41"/>
    </row>
    <row r="21" spans="1:18" s="42" customFormat="1" ht="40.5" customHeight="1" x14ac:dyDescent="0.25">
      <c r="A21" s="86" t="s">
        <v>106</v>
      </c>
      <c r="B21" s="35" t="s">
        <v>57</v>
      </c>
      <c r="C21" s="36" t="s">
        <v>58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138</v>
      </c>
      <c r="Q21" s="41"/>
      <c r="R21" s="41"/>
    </row>
    <row r="22" spans="1:18" s="6" customFormat="1" ht="28.5" customHeight="1" x14ac:dyDescent="0.25">
      <c r="A22" s="86" t="s">
        <v>107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108</v>
      </c>
      <c r="B23" s="35" t="s">
        <v>59</v>
      </c>
      <c r="C23" s="91" t="s">
        <v>60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140</v>
      </c>
      <c r="Q23" s="46"/>
      <c r="R23" s="46"/>
    </row>
    <row r="24" spans="1:18" s="6" customFormat="1" ht="37.5" customHeight="1" x14ac:dyDescent="0.25">
      <c r="A24" s="86" t="s">
        <v>109</v>
      </c>
      <c r="B24" s="35" t="s">
        <v>61</v>
      </c>
      <c r="C24" s="36" t="s">
        <v>62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144</v>
      </c>
      <c r="Q24" s="46"/>
      <c r="R24" s="46"/>
    </row>
    <row r="25" spans="1:18" s="6" customFormat="1" ht="28.5" customHeight="1" x14ac:dyDescent="0.25">
      <c r="A25" s="86" t="s">
        <v>110</v>
      </c>
      <c r="B25" s="35" t="s">
        <v>63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111</v>
      </c>
      <c r="B26" s="35" t="s">
        <v>65</v>
      </c>
      <c r="C26" s="36" t="s">
        <v>64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112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113</v>
      </c>
      <c r="B28" s="35" t="s">
        <v>66</v>
      </c>
      <c r="C28" s="36" t="s">
        <v>67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114</v>
      </c>
      <c r="B29" s="35" t="s">
        <v>68</v>
      </c>
      <c r="C29" s="36" t="s">
        <v>69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139</v>
      </c>
      <c r="Q29" s="46"/>
      <c r="R29" s="46"/>
    </row>
    <row r="30" spans="1:18" s="6" customFormat="1" ht="27.75" customHeight="1" x14ac:dyDescent="0.25">
      <c r="A30" s="86" t="s">
        <v>115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116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137</v>
      </c>
      <c r="Q31" s="41"/>
      <c r="R31" s="41"/>
    </row>
    <row r="32" spans="1:18" s="42" customFormat="1" ht="27" customHeight="1" x14ac:dyDescent="0.25">
      <c r="A32" s="86" t="s">
        <v>117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118</v>
      </c>
      <c r="B33" s="35" t="s">
        <v>70</v>
      </c>
      <c r="C33" s="36" t="s">
        <v>71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137</v>
      </c>
      <c r="Q33" s="41"/>
      <c r="R33" s="41"/>
    </row>
    <row r="34" spans="1:18" s="42" customFormat="1" ht="27" customHeight="1" x14ac:dyDescent="0.25">
      <c r="A34" s="86" t="s">
        <v>119</v>
      </c>
      <c r="B34" s="35" t="s">
        <v>72</v>
      </c>
      <c r="C34" s="36" t="s">
        <v>73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120</v>
      </c>
      <c r="B35" s="35" t="s">
        <v>74</v>
      </c>
      <c r="C35" s="36" t="s">
        <v>75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121</v>
      </c>
      <c r="B36" s="35" t="s">
        <v>53</v>
      </c>
      <c r="C36" s="36" t="s">
        <v>76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122</v>
      </c>
      <c r="B37" s="35" t="s">
        <v>77</v>
      </c>
      <c r="C37" s="36" t="s">
        <v>78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123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124</v>
      </c>
      <c r="B39" s="35" t="s">
        <v>79</v>
      </c>
      <c r="C39" s="36" t="s">
        <v>80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125</v>
      </c>
      <c r="B40" s="35" t="s">
        <v>81</v>
      </c>
      <c r="C40" s="36" t="s">
        <v>82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126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146</v>
      </c>
      <c r="Q41" s="41"/>
      <c r="R41" s="41"/>
    </row>
    <row r="42" spans="1:18" s="42" customFormat="1" ht="22.5" customHeight="1" x14ac:dyDescent="0.25">
      <c r="A42" s="86" t="s">
        <v>127</v>
      </c>
      <c r="B42" s="35" t="s">
        <v>83</v>
      </c>
      <c r="C42" s="36" t="s">
        <v>84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128</v>
      </c>
      <c r="B43" s="35" t="s">
        <v>85</v>
      </c>
      <c r="C43" s="36" t="s">
        <v>86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129</v>
      </c>
      <c r="B44" s="35" t="s">
        <v>87</v>
      </c>
      <c r="C44" s="36" t="s">
        <v>88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130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137</v>
      </c>
      <c r="Q45" s="41"/>
      <c r="R45" s="41"/>
    </row>
    <row r="46" spans="1:18" s="42" customFormat="1" ht="24" customHeight="1" x14ac:dyDescent="0.25">
      <c r="A46" s="86" t="s">
        <v>131</v>
      </c>
      <c r="B46" s="35" t="s">
        <v>89</v>
      </c>
      <c r="C46" s="91" t="s">
        <v>90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140</v>
      </c>
      <c r="Q46" s="41"/>
      <c r="R46" s="41"/>
    </row>
    <row r="47" spans="1:18" s="42" customFormat="1" ht="38.25" x14ac:dyDescent="0.25">
      <c r="A47" s="86" t="s">
        <v>132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137</v>
      </c>
      <c r="Q47" s="41"/>
      <c r="R47" s="41"/>
    </row>
    <row r="48" spans="1:18" s="42" customFormat="1" ht="24.75" customHeight="1" x14ac:dyDescent="0.25">
      <c r="A48" s="86" t="s">
        <v>133</v>
      </c>
      <c r="B48" s="35" t="s">
        <v>91</v>
      </c>
      <c r="C48" s="36" t="s">
        <v>92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134</v>
      </c>
      <c r="B49" s="35" t="s">
        <v>93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135</v>
      </c>
      <c r="B50" s="35" t="s">
        <v>95</v>
      </c>
      <c r="C50" s="36" t="s">
        <v>94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136</v>
      </c>
      <c r="B51" s="35" t="s">
        <v>96</v>
      </c>
      <c r="C51" s="36" t="s">
        <v>97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137</v>
      </c>
      <c r="Q51" s="41"/>
      <c r="R51" s="41"/>
    </row>
    <row r="52" spans="1:18" s="42" customFormat="1" ht="26.25" customHeight="1" x14ac:dyDescent="0.25">
      <c r="A52" s="34"/>
      <c r="B52" s="119" t="str">
        <f>'[1]CAP TRUONG_HKI'!B52</f>
        <v>Tổng cộng</v>
      </c>
      <c r="C52" s="120"/>
      <c r="D52" s="121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38" t="s">
        <v>148</v>
      </c>
      <c r="M54" s="138"/>
      <c r="N54" s="138"/>
      <c r="O54" s="138"/>
      <c r="Q54" s="61"/>
      <c r="R54" s="61"/>
    </row>
    <row r="55" spans="1:18" x14ac:dyDescent="0.25">
      <c r="B55" s="118" t="s">
        <v>39</v>
      </c>
      <c r="C55" s="118"/>
      <c r="E55"/>
      <c r="H55" s="62" t="s">
        <v>40</v>
      </c>
      <c r="J55" s="62"/>
      <c r="K55" s="62"/>
      <c r="L55" s="122" t="s">
        <v>41</v>
      </c>
      <c r="M55" s="122"/>
      <c r="N55" s="122"/>
      <c r="O55" s="122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11" t="s">
        <v>43</v>
      </c>
      <c r="M61" s="111"/>
      <c r="N61" s="111"/>
      <c r="O61" s="111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A1:D1"/>
    <mergeCell ref="A2:D2"/>
    <mergeCell ref="A3:D3"/>
    <mergeCell ref="A6:P6"/>
    <mergeCell ref="A7:P7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2018-09-18T09:15:53Z</cp:lastPrinted>
  <dcterms:created xsi:type="dcterms:W3CDTF">2016-08-06T07:55:56Z</dcterms:created>
  <dcterms:modified xsi:type="dcterms:W3CDTF">2018-09-20T07:17:58Z</dcterms:modified>
</cp:coreProperties>
</file>